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120" yWindow="105" windowWidth="28515" windowHeight="12600" tabRatio="785" firstSheet="8" activeTab="20"/>
  </bookViews>
  <sheets>
    <sheet name="SOMMAIRE" sheetId="1" r:id="rId1"/>
    <sheet name="CARTES" sheetId="19" r:id="rId2"/>
    <sheet name="SKILLS" sheetId="2" r:id="rId3"/>
    <sheet name="CONSTRUCTION" sheetId="3" r:id="rId4"/>
    <sheet name="PATISSERIE" sheetId="6" r:id="rId5"/>
    <sheet name="CUISINE" sheetId="4" r:id="rId6"/>
    <sheet name="CHARCUTERIE" sheetId="7" r:id="rId7"/>
    <sheet name="HERBORISTERIE" sheetId="8" r:id="rId8"/>
    <sheet name="VINIFICATION ET BRASSAGE" sheetId="9" r:id="rId9"/>
    <sheet name="CHARPENTERIE" sheetId="10" r:id="rId10"/>
    <sheet name="CONFECTION COUTURE" sheetId="11" r:id="rId11"/>
    <sheet name="EMPENNAGE" sheetId="12" r:id="rId12"/>
    <sheet name="FORGE" sheetId="13" r:id="rId13"/>
    <sheet name="TRAVAIL DU CUIR" sheetId="14" r:id="rId14"/>
    <sheet name="ALCHIMIE" sheetId="15" r:id="rId15"/>
    <sheet name="JOAILLERIE" sheetId="18" r:id="rId16"/>
    <sheet name="POTERIE" sheetId="16" r:id="rId17"/>
    <sheet name="AUTRES" sheetId="17" r:id="rId18"/>
    <sheet name="Feuil1" sheetId="5" r:id="rId19"/>
    <sheet name="Effet des consommables" sheetId="20" r:id="rId20"/>
    <sheet name="Feuil2" sheetId="21" r:id="rId21"/>
  </sheets>
  <calcPr calcId="145621"/>
</workbook>
</file>

<file path=xl/calcChain.xml><?xml version="1.0" encoding="utf-8"?>
<calcChain xmlns="http://schemas.openxmlformats.org/spreadsheetml/2006/main">
  <c r="R81" i="14" l="1"/>
  <c r="R79" i="14"/>
  <c r="R77" i="14"/>
  <c r="R75" i="14"/>
  <c r="R73" i="14"/>
  <c r="AA56" i="14"/>
  <c r="AA52" i="14"/>
  <c r="AA54" i="14"/>
  <c r="AA46" i="14"/>
  <c r="AA58" i="14"/>
  <c r="U56" i="14"/>
  <c r="U54" i="14"/>
  <c r="U45" i="14"/>
  <c r="U58" i="14"/>
  <c r="U52" i="14"/>
  <c r="AD56" i="14"/>
  <c r="AD54" i="14"/>
  <c r="R56" i="14"/>
  <c r="R54" i="14"/>
  <c r="R52" i="14"/>
  <c r="X54" i="14"/>
  <c r="R46" i="14"/>
  <c r="AD52" i="14"/>
  <c r="AD46" i="14"/>
  <c r="X52" i="14"/>
  <c r="X46" i="14"/>
  <c r="X45" i="14"/>
  <c r="R45" i="14"/>
  <c r="X58" i="14"/>
  <c r="R66" i="14"/>
  <c r="R64" i="14"/>
  <c r="R62" i="14"/>
  <c r="R60" i="14"/>
  <c r="R58" i="14"/>
  <c r="R50" i="14"/>
  <c r="R48" i="14"/>
  <c r="AA42" i="14"/>
  <c r="AA40" i="14"/>
  <c r="AA38" i="14"/>
  <c r="AA36" i="14"/>
  <c r="AA34" i="14"/>
  <c r="U42" i="14"/>
  <c r="U40" i="14"/>
  <c r="U36" i="14"/>
  <c r="U34" i="14"/>
  <c r="U38" i="14"/>
  <c r="U28" i="14"/>
  <c r="AD36" i="14"/>
  <c r="X42" i="14"/>
  <c r="X40" i="14"/>
  <c r="AD42" i="14"/>
  <c r="AD40" i="14"/>
  <c r="X38" i="14"/>
  <c r="R42" i="14"/>
  <c r="R40" i="14"/>
  <c r="R36" i="14"/>
  <c r="R34" i="14"/>
  <c r="AD38" i="14"/>
  <c r="R30" i="14"/>
  <c r="R26" i="14"/>
  <c r="X34" i="14"/>
  <c r="R32" i="14"/>
  <c r="R28" i="14"/>
  <c r="AD34" i="14"/>
  <c r="X36" i="14"/>
  <c r="R38" i="14"/>
  <c r="R24" i="14"/>
  <c r="R22" i="14"/>
  <c r="AC47" i="11"/>
  <c r="Z47" i="11"/>
  <c r="W47" i="11"/>
  <c r="T47" i="11"/>
  <c r="AF46" i="11"/>
  <c r="AC46" i="11"/>
  <c r="Z46" i="11"/>
  <c r="W46" i="11"/>
  <c r="T46" i="11"/>
  <c r="Y32" i="4" l="1"/>
  <c r="V32" i="4"/>
  <c r="Y30" i="4"/>
  <c r="V30" i="4"/>
  <c r="S30" i="4"/>
  <c r="Y29" i="4"/>
  <c r="V29" i="4"/>
  <c r="S29" i="4"/>
  <c r="AB28" i="4"/>
  <c r="Y28" i="4"/>
  <c r="V28" i="4"/>
  <c r="S28" i="4"/>
  <c r="Y27" i="4"/>
  <c r="V27" i="4"/>
  <c r="S27" i="4"/>
  <c r="AE26" i="4"/>
  <c r="AB26" i="4"/>
  <c r="Y26" i="4"/>
  <c r="V26" i="4"/>
  <c r="S26" i="4"/>
  <c r="AE25" i="4"/>
  <c r="AB25" i="4"/>
  <c r="AB22" i="4"/>
  <c r="Y25" i="4"/>
  <c r="V25" i="4"/>
  <c r="S25" i="4"/>
  <c r="Y24" i="4"/>
  <c r="S24" i="4"/>
  <c r="V24" i="4"/>
  <c r="AE22" i="4"/>
  <c r="Y22" i="4"/>
  <c r="V22" i="4"/>
  <c r="S22" i="4"/>
  <c r="I68" i="13"/>
  <c r="I62" i="13"/>
  <c r="I60" i="13"/>
  <c r="I58" i="13"/>
  <c r="I56" i="13"/>
  <c r="I70" i="13"/>
  <c r="I54" i="13"/>
  <c r="I50" i="13"/>
  <c r="I77" i="13"/>
  <c r="I76" i="13"/>
  <c r="I75" i="13"/>
  <c r="I74" i="13"/>
  <c r="I52" i="13"/>
  <c r="I64" i="13"/>
  <c r="I66" i="13"/>
  <c r="I72" i="13"/>
  <c r="L76" i="13"/>
  <c r="L75" i="13"/>
  <c r="L74" i="13"/>
  <c r="AB142" i="13"/>
  <c r="V142" i="13"/>
  <c r="S142" i="13"/>
  <c r="Y142" i="13"/>
  <c r="AB144" i="13"/>
  <c r="Y144" i="13"/>
  <c r="V144" i="13"/>
  <c r="S144" i="13"/>
  <c r="W17" i="18"/>
  <c r="T17" i="18"/>
  <c r="T15" i="18"/>
  <c r="T13" i="18"/>
  <c r="T11" i="18"/>
  <c r="I150" i="10"/>
  <c r="L150" i="10"/>
  <c r="I152" i="10"/>
  <c r="O107" i="10"/>
  <c r="L107" i="10"/>
  <c r="I107" i="10"/>
  <c r="L104" i="10"/>
  <c r="I104" i="10"/>
  <c r="I70" i="10"/>
  <c r="O70" i="10"/>
  <c r="L70" i="10"/>
  <c r="L71" i="10"/>
  <c r="O71" i="10"/>
  <c r="I71" i="10"/>
  <c r="I80" i="10"/>
  <c r="O69" i="10"/>
  <c r="L69" i="10"/>
  <c r="I69" i="10"/>
  <c r="I68" i="10"/>
  <c r="R47" i="12"/>
  <c r="I47" i="12"/>
  <c r="O47" i="12"/>
  <c r="L47" i="12"/>
  <c r="R36" i="9"/>
  <c r="X35" i="9"/>
  <c r="U35" i="9"/>
  <c r="R35" i="9"/>
  <c r="AA34" i="9"/>
  <c r="X34" i="9"/>
  <c r="U34" i="9"/>
  <c r="R34" i="9"/>
  <c r="R31" i="9"/>
  <c r="AA30" i="9"/>
  <c r="X30" i="9"/>
  <c r="U30" i="9"/>
  <c r="R30" i="9"/>
  <c r="X29" i="9"/>
  <c r="U29" i="9"/>
  <c r="R29" i="9"/>
  <c r="AA28" i="9"/>
  <c r="X28" i="9"/>
  <c r="U28" i="9"/>
  <c r="R28" i="9"/>
  <c r="AA23" i="9"/>
  <c r="X23" i="9"/>
  <c r="U23" i="9"/>
  <c r="R23" i="9"/>
  <c r="R22" i="9"/>
  <c r="AA21" i="9"/>
  <c r="X21" i="9"/>
  <c r="U21" i="9"/>
  <c r="R21" i="9"/>
  <c r="X20" i="9"/>
  <c r="U20" i="9"/>
  <c r="AA20" i="9"/>
  <c r="R20" i="9"/>
  <c r="U19" i="9"/>
  <c r="R19" i="9"/>
  <c r="U16" i="9"/>
  <c r="R16" i="9"/>
  <c r="R15" i="9"/>
  <c r="X15" i="9"/>
  <c r="U15" i="9"/>
  <c r="X22" i="7"/>
  <c r="U22" i="7"/>
  <c r="R22" i="7"/>
  <c r="X20" i="7"/>
  <c r="U20" i="7"/>
  <c r="R20" i="7"/>
  <c r="R14" i="7"/>
  <c r="X14" i="7"/>
  <c r="U14" i="7"/>
  <c r="X8" i="7"/>
  <c r="U8" i="7"/>
  <c r="R8" i="7"/>
  <c r="R12" i="8"/>
  <c r="R8" i="8"/>
  <c r="R4" i="8"/>
  <c r="U12" i="8"/>
  <c r="U10" i="8"/>
  <c r="U8" i="8"/>
  <c r="U6" i="8"/>
  <c r="U4" i="8"/>
  <c r="R10" i="8"/>
  <c r="R6" i="8"/>
  <c r="S16" i="4" l="1"/>
  <c r="V45" i="6"/>
  <c r="S45" i="6"/>
  <c r="Y8" i="6"/>
  <c r="V8" i="6"/>
  <c r="S8" i="6"/>
  <c r="W82" i="15"/>
  <c r="T82" i="15"/>
  <c r="Q82" i="15"/>
  <c r="W80" i="15"/>
  <c r="T80" i="15"/>
  <c r="Q80" i="15"/>
  <c r="W78" i="15"/>
  <c r="T78" i="15"/>
  <c r="Q78" i="15"/>
  <c r="W76" i="15"/>
  <c r="T76" i="15"/>
  <c r="Q76" i="15"/>
  <c r="W74" i="15"/>
  <c r="T74" i="15"/>
  <c r="Q74" i="15"/>
  <c r="W72" i="15"/>
  <c r="T72" i="15"/>
  <c r="Q72" i="15"/>
  <c r="W70" i="15"/>
  <c r="T70" i="15"/>
  <c r="Q70" i="15"/>
  <c r="W68" i="15"/>
  <c r="T68" i="15"/>
  <c r="Q68" i="15"/>
  <c r="W66" i="15"/>
  <c r="T66" i="15"/>
  <c r="Q66" i="15"/>
  <c r="T16" i="15"/>
  <c r="T15" i="15"/>
  <c r="Q16" i="15"/>
  <c r="Q15" i="15"/>
  <c r="T14" i="15"/>
  <c r="Q14" i="15"/>
  <c r="T17" i="15"/>
  <c r="T12" i="15"/>
  <c r="Q12" i="15"/>
  <c r="W9" i="18" l="1"/>
  <c r="W7" i="18"/>
  <c r="T9" i="18"/>
  <c r="T7" i="18"/>
  <c r="T5" i="18"/>
  <c r="V210" i="13"/>
  <c r="V202" i="13"/>
  <c r="V198" i="13"/>
  <c r="V232" i="13"/>
  <c r="S224" i="13"/>
  <c r="S212" i="13"/>
  <c r="S210" i="13"/>
  <c r="S216" i="13"/>
  <c r="S226" i="13"/>
  <c r="S232" i="13"/>
  <c r="S222" i="13"/>
  <c r="S228" i="13"/>
  <c r="S206" i="13"/>
  <c r="S202" i="13"/>
  <c r="S214" i="13"/>
  <c r="S208" i="13"/>
  <c r="S198" i="13"/>
  <c r="S194" i="13"/>
  <c r="S230" i="13"/>
  <c r="S220" i="13"/>
  <c r="S218" i="13"/>
  <c r="S204" i="13"/>
  <c r="S200" i="13"/>
  <c r="S196" i="13"/>
  <c r="S192" i="13"/>
  <c r="S190" i="13"/>
  <c r="S188" i="13"/>
  <c r="W61" i="15"/>
  <c r="W58" i="15"/>
  <c r="W53" i="15"/>
  <c r="W50" i="15"/>
  <c r="W64" i="15"/>
  <c r="W62" i="15"/>
  <c r="W59" i="15"/>
  <c r="W56" i="15"/>
  <c r="W54" i="15"/>
  <c r="W51" i="15"/>
  <c r="W48" i="15"/>
  <c r="W46" i="15"/>
  <c r="W44" i="15"/>
  <c r="W42" i="15"/>
  <c r="W40" i="15"/>
  <c r="W38" i="15"/>
  <c r="W36" i="15"/>
  <c r="W34" i="15"/>
  <c r="T61" i="15"/>
  <c r="T58" i="15"/>
  <c r="T53" i="15"/>
  <c r="T50" i="15"/>
  <c r="T64" i="15"/>
  <c r="T62" i="15"/>
  <c r="T59" i="15"/>
  <c r="T56" i="15"/>
  <c r="T54" i="15"/>
  <c r="T51" i="15"/>
  <c r="T48" i="15"/>
  <c r="T46" i="15"/>
  <c r="T44" i="15"/>
  <c r="T42" i="15"/>
  <c r="T40" i="15"/>
  <c r="T38" i="15"/>
  <c r="T36" i="15"/>
  <c r="T34" i="15"/>
  <c r="Q61" i="15"/>
  <c r="Q58" i="15"/>
  <c r="Q64" i="15"/>
  <c r="Q62" i="15"/>
  <c r="Q59" i="15"/>
  <c r="Q56" i="15"/>
  <c r="Q54" i="15"/>
  <c r="Q53" i="15"/>
  <c r="Q50" i="15"/>
  <c r="Q51" i="15"/>
  <c r="Q48" i="15"/>
  <c r="Q46" i="15"/>
  <c r="Q44" i="15"/>
  <c r="Q42" i="15"/>
  <c r="Q40" i="15"/>
  <c r="Q38" i="15"/>
  <c r="Q36" i="15"/>
  <c r="Q34" i="15"/>
  <c r="T21" i="15"/>
  <c r="T19" i="15"/>
  <c r="T10" i="15"/>
  <c r="T8" i="15"/>
  <c r="T6" i="15"/>
  <c r="Q21" i="15"/>
  <c r="Q19" i="15"/>
  <c r="Q17" i="15"/>
  <c r="Q10" i="15"/>
  <c r="Q8" i="15"/>
  <c r="Q6" i="15"/>
  <c r="AK174" i="13" l="1"/>
  <c r="AK162" i="13"/>
  <c r="AH174" i="13"/>
  <c r="AH162" i="13"/>
  <c r="AE174" i="13"/>
  <c r="AE162" i="13"/>
  <c r="AB174" i="13"/>
  <c r="AB162" i="13"/>
  <c r="AB180" i="13"/>
  <c r="AB176" i="13"/>
  <c r="AB158" i="13"/>
  <c r="Y174" i="13"/>
  <c r="Y162" i="13"/>
  <c r="Y166" i="13"/>
  <c r="Y160" i="13"/>
  <c r="Y180" i="13"/>
  <c r="Y178" i="13"/>
  <c r="Y176" i="13"/>
  <c r="Y172" i="13"/>
  <c r="Y164" i="13"/>
  <c r="Y158" i="13"/>
  <c r="V170" i="13"/>
  <c r="V166" i="13"/>
  <c r="V160" i="13"/>
  <c r="V180" i="13"/>
  <c r="V178" i="13"/>
  <c r="V176" i="13"/>
  <c r="V174" i="13"/>
  <c r="V172" i="13"/>
  <c r="V168" i="13"/>
  <c r="V164" i="13"/>
  <c r="V162" i="13"/>
  <c r="V158" i="13"/>
  <c r="S180" i="13"/>
  <c r="S178" i="13"/>
  <c r="S176" i="13"/>
  <c r="S174" i="13"/>
  <c r="S172" i="13"/>
  <c r="S170" i="13"/>
  <c r="S168" i="13"/>
  <c r="S166" i="13"/>
  <c r="S164" i="13"/>
  <c r="S162" i="13"/>
  <c r="S160" i="13"/>
  <c r="S158" i="13"/>
  <c r="AB134" i="13"/>
  <c r="Y134" i="13"/>
  <c r="Y140" i="13"/>
  <c r="Y138" i="13"/>
  <c r="Y136" i="13"/>
  <c r="Y132" i="13"/>
  <c r="Y130" i="13"/>
  <c r="Y128" i="13"/>
  <c r="V140" i="13"/>
  <c r="V138" i="13"/>
  <c r="V136" i="13"/>
  <c r="V134" i="13"/>
  <c r="V132" i="13"/>
  <c r="V130" i="13"/>
  <c r="V128" i="13"/>
  <c r="S140" i="13"/>
  <c r="S138" i="13"/>
  <c r="S136" i="13"/>
  <c r="S134" i="13"/>
  <c r="S132" i="13"/>
  <c r="S130" i="13"/>
  <c r="S128" i="13"/>
  <c r="Y108" i="13"/>
  <c r="V118" i="13"/>
  <c r="V116" i="13"/>
  <c r="V114" i="13"/>
  <c r="V120" i="13"/>
  <c r="V112" i="13"/>
  <c r="V110" i="13"/>
  <c r="V108" i="13"/>
  <c r="S120" i="13"/>
  <c r="S116" i="13"/>
  <c r="S118" i="13"/>
  <c r="S114" i="13"/>
  <c r="S112" i="13"/>
  <c r="S110" i="13"/>
  <c r="S108" i="13"/>
  <c r="X52" i="13"/>
  <c r="U52" i="13"/>
  <c r="R58" i="13"/>
  <c r="R52" i="13"/>
  <c r="O70" i="13"/>
  <c r="O60" i="13"/>
  <c r="O58" i="13"/>
  <c r="O68" i="13"/>
  <c r="O62" i="13"/>
  <c r="O54" i="13"/>
  <c r="O52" i="13"/>
  <c r="O50" i="13"/>
  <c r="L77" i="13"/>
  <c r="L72" i="13"/>
  <c r="L66" i="13"/>
  <c r="L70" i="13"/>
  <c r="L68" i="13"/>
  <c r="L62" i="13"/>
  <c r="L58" i="13"/>
  <c r="L56" i="13"/>
  <c r="L52" i="13"/>
  <c r="L64" i="13"/>
  <c r="L60" i="13"/>
  <c r="L54" i="13"/>
  <c r="L50" i="13"/>
  <c r="AA15" i="13"/>
  <c r="AA13" i="13"/>
  <c r="X15" i="13"/>
  <c r="X13" i="13"/>
  <c r="X11" i="13"/>
  <c r="X9" i="13"/>
  <c r="X7" i="13"/>
  <c r="X5" i="13"/>
  <c r="Y74" i="9"/>
  <c r="V74" i="9"/>
  <c r="S74" i="9"/>
  <c r="S72" i="9"/>
  <c r="V70" i="9"/>
  <c r="S70" i="9"/>
  <c r="S68" i="9"/>
  <c r="Y66" i="9"/>
  <c r="V66" i="9"/>
  <c r="S66" i="9"/>
  <c r="Y64" i="9"/>
  <c r="V64" i="9"/>
  <c r="S64" i="9"/>
  <c r="Y62" i="9"/>
  <c r="V62" i="9"/>
  <c r="S62" i="9"/>
  <c r="R43" i="12"/>
  <c r="O43" i="12"/>
  <c r="L45" i="12"/>
  <c r="L41" i="12"/>
  <c r="L39" i="12"/>
  <c r="L43" i="12"/>
  <c r="L37" i="12"/>
  <c r="I45" i="12"/>
  <c r="I41" i="12"/>
  <c r="I39" i="12"/>
  <c r="I43" i="12"/>
  <c r="I37" i="12"/>
  <c r="I35" i="12"/>
  <c r="T103" i="11"/>
  <c r="T105" i="11"/>
  <c r="T101" i="11"/>
  <c r="T97" i="11"/>
  <c r="T99" i="11"/>
  <c r="T95" i="11"/>
  <c r="T93" i="11"/>
  <c r="T91" i="11"/>
  <c r="T89" i="11"/>
  <c r="T87" i="11"/>
  <c r="T73" i="11"/>
  <c r="T71" i="11"/>
  <c r="T69" i="11"/>
  <c r="T67" i="11"/>
  <c r="T65" i="11"/>
  <c r="AC54" i="11"/>
  <c r="AC52" i="11"/>
  <c r="AC42" i="11"/>
  <c r="AC40" i="11"/>
  <c r="AC48" i="11"/>
  <c r="AC44" i="11"/>
  <c r="AC38" i="11"/>
  <c r="AC34" i="11"/>
  <c r="AC56" i="11"/>
  <c r="AC36" i="11"/>
  <c r="AC32" i="11"/>
  <c r="AC30" i="11"/>
  <c r="AC28" i="11"/>
  <c r="AC50" i="11"/>
  <c r="AC24" i="11"/>
  <c r="Z54" i="11"/>
  <c r="Z52" i="11"/>
  <c r="Z42" i="11"/>
  <c r="Z40" i="11"/>
  <c r="Z48" i="11"/>
  <c r="Z44" i="11"/>
  <c r="Z38" i="11"/>
  <c r="Z34" i="11"/>
  <c r="Z56" i="11"/>
  <c r="Z36" i="11"/>
  <c r="Z32" i="11"/>
  <c r="Z30" i="11"/>
  <c r="Z28" i="11"/>
  <c r="Z50" i="11"/>
  <c r="Z24" i="11"/>
  <c r="W48" i="11"/>
  <c r="W56" i="11"/>
  <c r="W54" i="11"/>
  <c r="W52" i="11"/>
  <c r="W50" i="11"/>
  <c r="W44" i="11"/>
  <c r="W42" i="11"/>
  <c r="W40" i="11"/>
  <c r="W38" i="11"/>
  <c r="W36" i="11"/>
  <c r="W34" i="11"/>
  <c r="W32" i="11"/>
  <c r="W30" i="11"/>
  <c r="W28" i="11"/>
  <c r="W24" i="11"/>
  <c r="T56" i="11"/>
  <c r="T54" i="11"/>
  <c r="T52" i="11"/>
  <c r="T50" i="11"/>
  <c r="T48" i="11"/>
  <c r="T44" i="11"/>
  <c r="T42" i="11"/>
  <c r="T40" i="11"/>
  <c r="T38" i="11"/>
  <c r="T36" i="11"/>
  <c r="T34" i="11"/>
  <c r="T32" i="11"/>
  <c r="T30" i="11"/>
  <c r="T28" i="11"/>
  <c r="T24" i="11"/>
  <c r="T26" i="11"/>
  <c r="T22" i="11"/>
  <c r="R146" i="10" l="1"/>
  <c r="R142" i="10"/>
  <c r="U78" i="10"/>
  <c r="R78" i="10"/>
  <c r="U120" i="10"/>
  <c r="U114" i="10"/>
  <c r="R122" i="10"/>
  <c r="R120" i="10"/>
  <c r="R114" i="10"/>
  <c r="O118" i="10"/>
  <c r="O116" i="10"/>
  <c r="O142" i="10"/>
  <c r="O132" i="10"/>
  <c r="O122" i="10"/>
  <c r="O114" i="10"/>
  <c r="O105" i="10"/>
  <c r="O88" i="10"/>
  <c r="O140" i="10"/>
  <c r="O128" i="10"/>
  <c r="O82" i="10"/>
  <c r="O78" i="10"/>
  <c r="O146" i="10"/>
  <c r="O136" i="10"/>
  <c r="O134" i="10"/>
  <c r="O130" i="10"/>
  <c r="O126" i="10"/>
  <c r="O112" i="10"/>
  <c r="O86" i="10"/>
  <c r="O148" i="10"/>
  <c r="O120" i="10"/>
  <c r="O76" i="10"/>
  <c r="L114" i="10"/>
  <c r="L116" i="10"/>
  <c r="L132" i="10"/>
  <c r="L128" i="10"/>
  <c r="L142" i="10"/>
  <c r="L105" i="10"/>
  <c r="L102" i="10"/>
  <c r="L98" i="10"/>
  <c r="L134" i="10"/>
  <c r="L130" i="10"/>
  <c r="L88" i="10"/>
  <c r="L146" i="10"/>
  <c r="L148" i="10"/>
  <c r="L120" i="10"/>
  <c r="L92" i="10"/>
  <c r="L84" i="10"/>
  <c r="L78" i="10"/>
  <c r="L76" i="10"/>
  <c r="L140" i="10"/>
  <c r="L136" i="10"/>
  <c r="L126" i="10"/>
  <c r="L122" i="10"/>
  <c r="L118" i="10"/>
  <c r="L112" i="10"/>
  <c r="L90" i="10"/>
  <c r="L86" i="10"/>
  <c r="L82" i="10"/>
  <c r="L74" i="10"/>
  <c r="L144" i="10"/>
  <c r="L138" i="10"/>
  <c r="L100" i="10"/>
  <c r="L62" i="10"/>
  <c r="L60" i="10"/>
  <c r="I146" i="10"/>
  <c r="I142" i="10"/>
  <c r="I128" i="10"/>
  <c r="I114" i="10"/>
  <c r="I144" i="10"/>
  <c r="I138" i="10"/>
  <c r="I124" i="10"/>
  <c r="I108" i="10"/>
  <c r="I96" i="10"/>
  <c r="I148" i="10"/>
  <c r="I136" i="10"/>
  <c r="I134" i="10"/>
  <c r="I130" i="10"/>
  <c r="I126" i="10"/>
  <c r="I122" i="10"/>
  <c r="I92" i="10"/>
  <c r="I88" i="10"/>
  <c r="I118" i="10"/>
  <c r="I120" i="10"/>
  <c r="I112" i="10"/>
  <c r="I102" i="10"/>
  <c r="I94" i="10"/>
  <c r="I86" i="10"/>
  <c r="I78" i="10"/>
  <c r="I76" i="10"/>
  <c r="I116" i="10"/>
  <c r="I110" i="10"/>
  <c r="I105" i="10"/>
  <c r="I98" i="10"/>
  <c r="I84" i="10"/>
  <c r="I66" i="10"/>
  <c r="I140" i="10"/>
  <c r="I132" i="10"/>
  <c r="I100" i="10"/>
  <c r="I90" i="10"/>
  <c r="I82" i="10"/>
  <c r="I74" i="10"/>
  <c r="I64" i="10"/>
  <c r="I62" i="10"/>
  <c r="I60" i="10"/>
  <c r="P25" i="10"/>
  <c r="P23" i="10"/>
  <c r="P17" i="10"/>
  <c r="P15" i="10"/>
  <c r="P13" i="10"/>
  <c r="P11" i="10"/>
  <c r="P31" i="10"/>
  <c r="P29" i="10"/>
  <c r="P27" i="10"/>
  <c r="P19" i="10"/>
  <c r="P9" i="10"/>
  <c r="P33" i="10"/>
  <c r="P21" i="10"/>
  <c r="P7" i="10"/>
  <c r="P5" i="10"/>
  <c r="AB43" i="6"/>
  <c r="Y43" i="6"/>
  <c r="Y39" i="6"/>
  <c r="V43" i="6"/>
  <c r="V41" i="6"/>
  <c r="V39" i="6"/>
  <c r="V37" i="6"/>
  <c r="S43" i="6"/>
  <c r="S41" i="6"/>
  <c r="S39" i="6"/>
  <c r="S37" i="6"/>
  <c r="S21" i="6"/>
  <c r="S19" i="6"/>
  <c r="R46" i="7"/>
  <c r="R44" i="7"/>
  <c r="R42" i="7"/>
  <c r="R40" i="7"/>
  <c r="R38" i="7"/>
  <c r="R36" i="7"/>
  <c r="R34" i="7"/>
  <c r="R32" i="7"/>
  <c r="R30" i="7"/>
  <c r="R28" i="7"/>
  <c r="AA26" i="9"/>
  <c r="AA37" i="9"/>
  <c r="AA32" i="9"/>
  <c r="AA24" i="9"/>
  <c r="AA17" i="9"/>
  <c r="AA13" i="9"/>
  <c r="X39" i="9"/>
  <c r="X37" i="9"/>
  <c r="X32" i="9"/>
  <c r="X26" i="9"/>
  <c r="X24" i="9"/>
  <c r="X17" i="9"/>
  <c r="X13" i="9"/>
  <c r="X11" i="9"/>
  <c r="X9" i="9"/>
  <c r="X7" i="9"/>
  <c r="U39" i="9"/>
  <c r="U37" i="9"/>
  <c r="U32" i="9"/>
  <c r="U26" i="9"/>
  <c r="U24" i="9"/>
  <c r="U17" i="9"/>
  <c r="U13" i="9"/>
  <c r="U11" i="9"/>
  <c r="U9" i="9"/>
  <c r="U7" i="9"/>
  <c r="U5" i="9"/>
  <c r="R41" i="9"/>
  <c r="R39" i="9"/>
  <c r="R37" i="9"/>
  <c r="R32" i="9"/>
  <c r="R26" i="9"/>
  <c r="R24" i="9"/>
  <c r="R17" i="9"/>
  <c r="R13" i="9"/>
  <c r="R11" i="9"/>
  <c r="R9" i="9"/>
  <c r="R7" i="9"/>
  <c r="R5" i="9"/>
  <c r="U18" i="7"/>
  <c r="U10" i="7"/>
  <c r="X18" i="7"/>
  <c r="X10" i="7"/>
  <c r="X16" i="7"/>
  <c r="X12" i="7"/>
  <c r="X6" i="7"/>
  <c r="U6" i="7"/>
  <c r="U16" i="7"/>
  <c r="U12" i="7"/>
  <c r="R18" i="7"/>
  <c r="R16" i="7"/>
  <c r="R12" i="7"/>
  <c r="R10" i="7"/>
  <c r="R6" i="7"/>
  <c r="R4" i="7"/>
  <c r="Y6" i="6"/>
  <c r="Y4" i="6"/>
  <c r="V6" i="6"/>
  <c r="V4" i="6"/>
  <c r="S6" i="6"/>
  <c r="S4" i="6"/>
  <c r="V112" i="4"/>
  <c r="V110" i="4"/>
  <c r="V108" i="4"/>
  <c r="V106" i="4"/>
  <c r="V104" i="4"/>
  <c r="V102" i="4"/>
  <c r="V98" i="4"/>
  <c r="V96" i="4"/>
  <c r="V93" i="4"/>
  <c r="V91" i="4"/>
  <c r="S112" i="4"/>
  <c r="S110" i="4"/>
  <c r="S108" i="4"/>
  <c r="S106" i="4"/>
  <c r="S104" i="4"/>
  <c r="S102" i="4"/>
  <c r="S98" i="4"/>
  <c r="S96" i="4"/>
  <c r="S93" i="4"/>
  <c r="S91" i="4"/>
  <c r="V89" i="4"/>
  <c r="S89" i="4"/>
  <c r="S87" i="4" l="1"/>
  <c r="S85" i="4"/>
  <c r="S83" i="4"/>
  <c r="Y72" i="4"/>
  <c r="V72" i="4"/>
  <c r="S72" i="4"/>
  <c r="S70" i="4"/>
  <c r="V68" i="4"/>
  <c r="S68" i="4"/>
  <c r="S66" i="4"/>
  <c r="Y64" i="4"/>
  <c r="V64" i="4"/>
  <c r="S64" i="4"/>
  <c r="Y62" i="4"/>
  <c r="V62" i="4"/>
  <c r="S62" i="4"/>
  <c r="Y60" i="4"/>
  <c r="V60" i="4"/>
  <c r="S60" i="4"/>
  <c r="S43" i="4"/>
  <c r="S41" i="4"/>
  <c r="S39" i="4"/>
  <c r="S4" i="4"/>
  <c r="S6" i="4"/>
  <c r="S8" i="4"/>
  <c r="AB10" i="4"/>
  <c r="Y10" i="4"/>
  <c r="V10" i="4"/>
  <c r="S10" i="4"/>
  <c r="Y20" i="4"/>
  <c r="V20" i="4"/>
  <c r="S20" i="4"/>
  <c r="AE18" i="4"/>
  <c r="AB18" i="4"/>
  <c r="Y18" i="4"/>
  <c r="V18" i="4"/>
  <c r="S18" i="4"/>
  <c r="S14" i="4"/>
  <c r="S12" i="4"/>
  <c r="AE25" i="3" l="1"/>
  <c r="AE22" i="3"/>
  <c r="AE19" i="3"/>
  <c r="AE16" i="3"/>
  <c r="AE13" i="3"/>
  <c r="AE10" i="3"/>
  <c r="AE7" i="3"/>
  <c r="AE4" i="3"/>
  <c r="AA10" i="3"/>
  <c r="AA7" i="3"/>
  <c r="AA4" i="3"/>
  <c r="W22" i="3"/>
  <c r="W19" i="3"/>
  <c r="W16" i="3"/>
  <c r="W13" i="3"/>
  <c r="W10" i="3"/>
  <c r="W7" i="3"/>
  <c r="W4" i="3"/>
  <c r="S10" i="3" l="1"/>
  <c r="S7" i="3"/>
  <c r="S4" i="3"/>
  <c r="O16" i="3"/>
  <c r="O13" i="3"/>
  <c r="O10" i="3"/>
  <c r="O7" i="3"/>
  <c r="O4" i="3"/>
  <c r="K4" i="3"/>
  <c r="G7" i="3"/>
  <c r="G4" i="3"/>
  <c r="C4" i="3"/>
  <c r="C7" i="3"/>
</calcChain>
</file>

<file path=xl/sharedStrings.xml><?xml version="1.0" encoding="utf-8"?>
<sst xmlns="http://schemas.openxmlformats.org/spreadsheetml/2006/main" count="2115" uniqueCount="727">
  <si>
    <t>SKILLS</t>
  </si>
  <si>
    <t>Combat</t>
  </si>
  <si>
    <t>Crafting</t>
  </si>
  <si>
    <t>SKILLS DE COMBAT</t>
  </si>
  <si>
    <t>HACHES</t>
  </si>
  <si>
    <t>marteau de guerre</t>
  </si>
  <si>
    <t>masse</t>
  </si>
  <si>
    <t>armes d'hast légères</t>
  </si>
  <si>
    <t>lance à main</t>
  </si>
  <si>
    <t>épée</t>
  </si>
  <si>
    <t>double hache</t>
  </si>
  <si>
    <t>marteaux de siège</t>
  </si>
  <si>
    <t>grand marteau</t>
  </si>
  <si>
    <t>marteau de forgeron</t>
  </si>
  <si>
    <t>armes d'hast</t>
  </si>
  <si>
    <t>lance à deux mains</t>
  </si>
  <si>
    <t>épée longue</t>
  </si>
  <si>
    <t>blocage</t>
  </si>
  <si>
    <t>arc</t>
  </si>
  <si>
    <t>arbalète</t>
  </si>
  <si>
    <t>SKILLS DE CONSTRUCTION</t>
  </si>
  <si>
    <t>Vinification et brassage</t>
  </si>
  <si>
    <t>cuisine</t>
  </si>
  <si>
    <t>confection (couture)</t>
  </si>
  <si>
    <t>alchimie</t>
  </si>
  <si>
    <t>herboristerie</t>
  </si>
  <si>
    <t>fabrication de bijoux</t>
  </si>
  <si>
    <t>pâtisserie</t>
  </si>
  <si>
    <t>charcuterie</t>
  </si>
  <si>
    <t>travail du cuir</t>
  </si>
  <si>
    <t>empennage</t>
  </si>
  <si>
    <t>charpenterie</t>
  </si>
  <si>
    <t>fabrication d'armure</t>
  </si>
  <si>
    <t>forge</t>
  </si>
  <si>
    <t>fabrication d'armes</t>
  </si>
  <si>
    <t>exploitation minière</t>
  </si>
  <si>
    <t>coupe de bois</t>
  </si>
  <si>
    <t>table de base d'alchimie</t>
  </si>
  <si>
    <t>atelier de base de charcuterie + établi de cuisson de base</t>
  </si>
  <si>
    <t xml:space="preserve"> établi de cuisson de base</t>
  </si>
  <si>
    <t>foyer de cuisine de base +  établi de cuisson de base</t>
  </si>
  <si>
    <t>four à pain de base +  établi de cuisson de base</t>
  </si>
  <si>
    <t xml:space="preserve"> établi de cuisson de base + fermenteur de base</t>
  </si>
  <si>
    <t>table de base d'empennage</t>
  </si>
  <si>
    <t xml:space="preserve">atelier de base du travail du cuir </t>
  </si>
  <si>
    <t>table de base de bijouterie</t>
  </si>
  <si>
    <t>table de couture simple + rouet</t>
  </si>
  <si>
    <t>NATURE</t>
  </si>
  <si>
    <t>forge de base +  établi de cuisson de base + enclume en pierre</t>
  </si>
  <si>
    <t>établi de base pour armurier (armure)</t>
  </si>
  <si>
    <t>établi de base pour armurier (armes)</t>
  </si>
  <si>
    <t>Ateliers à utiliser pour monter la compétence</t>
  </si>
  <si>
    <t>construction</t>
  </si>
  <si>
    <t>clôtures</t>
  </si>
  <si>
    <t>sols</t>
  </si>
  <si>
    <t>fondations</t>
  </si>
  <si>
    <t>avant-toits et chapiteaux</t>
  </si>
  <si>
    <t>toiture</t>
  </si>
  <si>
    <t>escaliers et garde-corps</t>
  </si>
  <si>
    <t>atelier de base de charpenterie + bloc à découper en bois</t>
  </si>
  <si>
    <t>murs</t>
  </si>
  <si>
    <t>matériaux à réunir</t>
  </si>
  <si>
    <t>gneiss</t>
  </si>
  <si>
    <t>quantité</t>
  </si>
  <si>
    <t>argile</t>
  </si>
  <si>
    <t>sol</t>
  </si>
  <si>
    <t>poutre en bois</t>
  </si>
  <si>
    <t>planches</t>
  </si>
  <si>
    <t>clôture</t>
  </si>
  <si>
    <t>aubier</t>
  </si>
  <si>
    <t>cheville en bois</t>
  </si>
  <si>
    <t>Poutres Brutes Bois</t>
  </si>
  <si>
    <t>planches en bois brutes</t>
  </si>
  <si>
    <t>poutres en bois solides</t>
  </si>
  <si>
    <t>roseaux</t>
  </si>
  <si>
    <t>piliers et poutres</t>
  </si>
  <si>
    <t>toitures</t>
  </si>
  <si>
    <t>paille</t>
  </si>
  <si>
    <t>avant toit et chapiteaux</t>
  </si>
  <si>
    <t>brique</t>
  </si>
  <si>
    <t>numéro de l'élément (H) matériaux (V)</t>
  </si>
  <si>
    <t>nombre à réaliser de chaque élément</t>
  </si>
  <si>
    <t>Liste des recettes</t>
  </si>
  <si>
    <t>matériaux</t>
  </si>
  <si>
    <t>morceau de viande grillé</t>
  </si>
  <si>
    <t>lv cuisine requis</t>
  </si>
  <si>
    <t>carcasse de lapin</t>
  </si>
  <si>
    <t>carcasse d'ours</t>
  </si>
  <si>
    <t>carcasse de biche</t>
  </si>
  <si>
    <t>saindoux</t>
  </si>
  <si>
    <t>graisse de rognon</t>
  </si>
  <si>
    <t>suif</t>
  </si>
  <si>
    <t>légumes bouillis sombres</t>
  </si>
  <si>
    <t>oignon jaune</t>
  </si>
  <si>
    <t>moutarde</t>
  </si>
  <si>
    <t>enoki</t>
  </si>
  <si>
    <t>ail</t>
  </si>
  <si>
    <t>ragoût de printemps</t>
  </si>
  <si>
    <t>pleurote</t>
  </si>
  <si>
    <t>ragoût de base</t>
  </si>
  <si>
    <t>morceaux de viande grossière</t>
  </si>
  <si>
    <t>viande de cerf</t>
  </si>
  <si>
    <t>nb créés à la fois</t>
  </si>
  <si>
    <r>
      <t xml:space="preserve">nombre de d'éléments souhaités </t>
    </r>
    <r>
      <rPr>
        <b/>
        <sz val="11"/>
        <color rgb="FFFF99CC"/>
        <rFont val="Calibri"/>
        <family val="2"/>
        <scheme val="minor"/>
      </rPr>
      <t>(à multiplier par la case en rose)</t>
    </r>
  </si>
  <si>
    <t>CUISINE</t>
  </si>
  <si>
    <t>Recette</t>
  </si>
  <si>
    <t>ateliers</t>
  </si>
  <si>
    <t>Cuisine</t>
  </si>
  <si>
    <t>aucun</t>
  </si>
  <si>
    <t>bière conditionnée à base trouble</t>
  </si>
  <si>
    <t>bière conditionnée avec des nuances faibles</t>
  </si>
  <si>
    <t>hydromel conditionné à partir d'une base trouble</t>
  </si>
  <si>
    <t>malt de seigle</t>
  </si>
  <si>
    <t>eau</t>
  </si>
  <si>
    <t>malt</t>
  </si>
  <si>
    <t>levure</t>
  </si>
  <si>
    <t>miel</t>
  </si>
  <si>
    <t>graines de seigle</t>
  </si>
  <si>
    <t>farine de seigle</t>
  </si>
  <si>
    <t>grains d'orge</t>
  </si>
  <si>
    <t>hydromel conditionné avec des nuances faibles</t>
  </si>
  <si>
    <t>infusion de pissenlit</t>
  </si>
  <si>
    <t>pissenlit</t>
  </si>
  <si>
    <t>pâte de seigle</t>
  </si>
  <si>
    <t>boisson orgée</t>
  </si>
  <si>
    <t>tiges d'orge</t>
  </si>
  <si>
    <t>sirop de myrtilles</t>
  </si>
  <si>
    <t>myrtilles</t>
  </si>
  <si>
    <t>framboises</t>
  </si>
  <si>
    <t>sirop de framboises</t>
  </si>
  <si>
    <t>boisson orgée ambrée</t>
  </si>
  <si>
    <t>boisson orgée dorée</t>
  </si>
  <si>
    <t>sirop de mûres</t>
  </si>
  <si>
    <t>mûres</t>
  </si>
  <si>
    <t>recettes</t>
  </si>
  <si>
    <t>sirop de groseille</t>
  </si>
  <si>
    <t>groseille</t>
  </si>
  <si>
    <t>sirop de sureau</t>
  </si>
  <si>
    <t>surreau</t>
  </si>
  <si>
    <t>sirop de raisin</t>
  </si>
  <si>
    <t>raisins</t>
  </si>
  <si>
    <t>sirop d'églantier</t>
  </si>
  <si>
    <t>églantier</t>
  </si>
  <si>
    <t>pâte d'orge</t>
  </si>
  <si>
    <t>farine d'orge</t>
  </si>
  <si>
    <t>atelier</t>
  </si>
  <si>
    <t>CONTENU DU GUIDE</t>
  </si>
  <si>
    <t>lv pâtisserie requis</t>
  </si>
  <si>
    <t>lv charcuterie requis</t>
  </si>
  <si>
    <t>CHARCUTERIE</t>
  </si>
  <si>
    <t>rôti simple</t>
  </si>
  <si>
    <t>intestins d'animaux</t>
  </si>
  <si>
    <t>saucisses de Langres</t>
  </si>
  <si>
    <t>rôti des montagnes</t>
  </si>
  <si>
    <t>thym</t>
  </si>
  <si>
    <t>saucisse de sanglier grasse</t>
  </si>
  <si>
    <t>viande de sanglier</t>
  </si>
  <si>
    <t>saucisse de loup</t>
  </si>
  <si>
    <t>viande loup</t>
  </si>
  <si>
    <t>persil</t>
  </si>
  <si>
    <t>recette</t>
  </si>
  <si>
    <t>HERBORISTERIE</t>
  </si>
  <si>
    <t>lv herboristerie requis</t>
  </si>
  <si>
    <t>thé au fenouil</t>
  </si>
  <si>
    <t>fenouil</t>
  </si>
  <si>
    <t>?</t>
  </si>
  <si>
    <t>thé à la moutarde</t>
  </si>
  <si>
    <t>vinification et brassage</t>
  </si>
  <si>
    <t>VINIFACATION ET BRASSAGE</t>
  </si>
  <si>
    <t>lv en V et B requis</t>
  </si>
  <si>
    <t>hydromel faible</t>
  </si>
  <si>
    <t>petit cidre</t>
  </si>
  <si>
    <t>pomme rouge</t>
  </si>
  <si>
    <t>Shire gold</t>
  </si>
  <si>
    <t>hydromel aux mûres</t>
  </si>
  <si>
    <t>houblon</t>
  </si>
  <si>
    <t>hydromel de framboise</t>
  </si>
  <si>
    <t>hydromel de myrtilles</t>
  </si>
  <si>
    <t>Summer heat</t>
  </si>
  <si>
    <t>hydromel de sureau</t>
  </si>
  <si>
    <t>sureau</t>
  </si>
  <si>
    <t>Kerys Cider</t>
  </si>
  <si>
    <t>Automn Heat</t>
  </si>
  <si>
    <t>hydromel d'églantier</t>
  </si>
  <si>
    <t>cerf grossièrement coupé</t>
  </si>
  <si>
    <t>sanglier grossièrement coupé</t>
  </si>
  <si>
    <t>carcasse de sanglier</t>
  </si>
  <si>
    <t>ours grossièrement coupé</t>
  </si>
  <si>
    <t>loup grossièrement coupé</t>
  </si>
  <si>
    <t>carcasse de loup</t>
  </si>
  <si>
    <t>sélection de viande de cerf</t>
  </si>
  <si>
    <t>sélection de viande de sanglier</t>
  </si>
  <si>
    <t>sélection de viande de ours</t>
  </si>
  <si>
    <t>sélection de viande de loup</t>
  </si>
  <si>
    <t>pain de seigle nature</t>
  </si>
  <si>
    <t>sucré et dessert</t>
  </si>
  <si>
    <t>pain de seigle des agriculteurs</t>
  </si>
  <si>
    <t>pain de seigle et raisins</t>
  </si>
  <si>
    <t>pâte de blé</t>
  </si>
  <si>
    <t xml:space="preserve">recettes </t>
  </si>
  <si>
    <t>CHARPENTERIE</t>
  </si>
  <si>
    <t>Cheville en bois</t>
  </si>
  <si>
    <t>planches en bois</t>
  </si>
  <si>
    <t>bois long</t>
  </si>
  <si>
    <t>bois court</t>
  </si>
  <si>
    <t>bois brut long</t>
  </si>
  <si>
    <t>bois brut court</t>
  </si>
  <si>
    <t>planche de bois brutes</t>
  </si>
  <si>
    <t>poutre en bois brut</t>
  </si>
  <si>
    <t>poutre en bois solide</t>
  </si>
  <si>
    <t>planche en bois solide</t>
  </si>
  <si>
    <t>poutre en bois fine</t>
  </si>
  <si>
    <t>bois long et fin</t>
  </si>
  <si>
    <t>bois court et fin</t>
  </si>
  <si>
    <t>bois de cœur</t>
  </si>
  <si>
    <t>planche de bois fine</t>
  </si>
  <si>
    <t>marteau de chantier</t>
  </si>
  <si>
    <t>lv charpenterie requis</t>
  </si>
  <si>
    <t>bouclier brut</t>
  </si>
  <si>
    <t>hache de pierre</t>
  </si>
  <si>
    <t>torche</t>
  </si>
  <si>
    <t>résine</t>
  </si>
  <si>
    <t>treuil en bois</t>
  </si>
  <si>
    <t>fibre de lin</t>
  </si>
  <si>
    <t>lit</t>
  </si>
  <si>
    <t>toile de lin grossière</t>
  </si>
  <si>
    <t>panier rond en osier</t>
  </si>
  <si>
    <t>pot de fleurs pour fenêtre en pierre</t>
  </si>
  <si>
    <t>granite</t>
  </si>
  <si>
    <t>pervenche</t>
  </si>
  <si>
    <t>étagère murale en bois</t>
  </si>
  <si>
    <t>Charnières en fer</t>
  </si>
  <si>
    <t>Clous de fer</t>
  </si>
  <si>
    <t>porte double simple</t>
  </si>
  <si>
    <t>récipient rond</t>
  </si>
  <si>
    <t>cuir à cordon rugueux</t>
  </si>
  <si>
    <t>tabouret</t>
  </si>
  <si>
    <t>bâton pointu</t>
  </si>
  <si>
    <t>pot de fleur rond</t>
  </si>
  <si>
    <t>panier en osier</t>
  </si>
  <si>
    <t>baignoire</t>
  </si>
  <si>
    <t>porte en bois (droite ou gauche)</t>
  </si>
  <si>
    <t>pioche en pierre</t>
  </si>
  <si>
    <t>simple table en bois</t>
  </si>
  <si>
    <t>coffre simple</t>
  </si>
  <si>
    <t>minuscule tabouret</t>
  </si>
  <si>
    <t>volet carré ou rectangulaire étroit (L ou R)</t>
  </si>
  <si>
    <t>lit simple</t>
  </si>
  <si>
    <t>petit tonneau en bois</t>
  </si>
  <si>
    <t>clous en fer</t>
  </si>
  <si>
    <t>grandes feuilles de fer</t>
  </si>
  <si>
    <t>coffre décoré</t>
  </si>
  <si>
    <t>planche de bois</t>
  </si>
  <si>
    <t>lit en bois</t>
  </si>
  <si>
    <t>lustre à roue de charrette</t>
  </si>
  <si>
    <t>cire d'abeille</t>
  </si>
  <si>
    <t>peau d'ours</t>
  </si>
  <si>
    <t>large peau d'animal</t>
  </si>
  <si>
    <t>fleur en pot pour fenêtre</t>
  </si>
  <si>
    <t>gousse de graines de datura</t>
  </si>
  <si>
    <t>table ornementée</t>
  </si>
  <si>
    <t>pot de fleur en bois pour fenêtre en bois</t>
  </si>
  <si>
    <t>chaise</t>
  </si>
  <si>
    <t>petit pot de fleur en bois pour fenêtre en bois</t>
  </si>
  <si>
    <t>petit fleur en pot pour fenêtre</t>
  </si>
  <si>
    <t>plans de moulin à grains</t>
  </si>
  <si>
    <t>barre de fer</t>
  </si>
  <si>
    <t>petit pot de fleurs pour fenêtre en pierre</t>
  </si>
  <si>
    <t>table de banquet</t>
  </si>
  <si>
    <t>planche de bois solide</t>
  </si>
  <si>
    <t>clous en fer forgé</t>
  </si>
  <si>
    <t>plans de four à charbon de bois</t>
  </si>
  <si>
    <t>cuir brut</t>
  </si>
  <si>
    <t>coffre renforcé en fer forgé</t>
  </si>
  <si>
    <t>feuille de fer forgé</t>
  </si>
  <si>
    <t>jardinière en pierre avec frise</t>
  </si>
  <si>
    <t>calcaire</t>
  </si>
  <si>
    <t>Confection couture</t>
  </si>
  <si>
    <t xml:space="preserve">recette </t>
  </si>
  <si>
    <t>fabrication d'armures</t>
  </si>
  <si>
    <t>épingles de tissu</t>
  </si>
  <si>
    <t>aiguilles à coudre</t>
  </si>
  <si>
    <t>fragment d'os</t>
  </si>
  <si>
    <t>jambières en tissu</t>
  </si>
  <si>
    <t>simple cape de tissu</t>
  </si>
  <si>
    <t>tunique de tissu grossier</t>
  </si>
  <si>
    <t>Gambison en tissu grossier</t>
  </si>
  <si>
    <t>casque en corde de tissu</t>
  </si>
  <si>
    <t>simple robe de tissu</t>
  </si>
  <si>
    <t>corde de coton grossière</t>
  </si>
  <si>
    <t>tissu de coton grossier</t>
  </si>
  <si>
    <t>pantalon en tissu uni</t>
  </si>
  <si>
    <t>fil de laine grossière</t>
  </si>
  <si>
    <t>tissu de laine grossier</t>
  </si>
  <si>
    <t>herigaut en tissu assez simple</t>
  </si>
  <si>
    <t>manteau en tissu rugueux</t>
  </si>
  <si>
    <t>manteau en tissu plutôt simple</t>
  </si>
  <si>
    <t>pantalon en tissu dérisoire</t>
  </si>
  <si>
    <t>sous-vêtement banal</t>
  </si>
  <si>
    <t>ficelle en lin brut</t>
  </si>
  <si>
    <t>tissu en lin brut</t>
  </si>
  <si>
    <t>tunique en tissu plutôt simple</t>
  </si>
  <si>
    <t>chapeau en tissu uni mais équitable</t>
  </si>
  <si>
    <t>lv confection requis</t>
  </si>
  <si>
    <t>CONFECTION / COUTURE</t>
  </si>
  <si>
    <t>tissu de laine brut</t>
  </si>
  <si>
    <t>fil de laine brut</t>
  </si>
  <si>
    <t>fil de laine brute</t>
  </si>
  <si>
    <t>fil de lin brute</t>
  </si>
  <si>
    <t>fil de coton brut</t>
  </si>
  <si>
    <t>fil de lin grossier</t>
  </si>
  <si>
    <t>fil de laine grossier</t>
  </si>
  <si>
    <t>fil de coton grossier</t>
  </si>
  <si>
    <t>fil de lin</t>
  </si>
  <si>
    <t>fil de laine</t>
  </si>
  <si>
    <t>fil fin de lin</t>
  </si>
  <si>
    <t>fil de coton</t>
  </si>
  <si>
    <t>fibres de laine</t>
  </si>
  <si>
    <t>fibre de coton</t>
  </si>
  <si>
    <t>Poterie</t>
  </si>
  <si>
    <t>autres</t>
  </si>
  <si>
    <t>cartes</t>
  </si>
  <si>
    <t>CARTES</t>
  </si>
  <si>
    <t>EMPENNAGE</t>
  </si>
  <si>
    <t>lv empennage requis</t>
  </si>
  <si>
    <t>flèches en bois</t>
  </si>
  <si>
    <t>arc basique</t>
  </si>
  <si>
    <t>arc long basique</t>
  </si>
  <si>
    <t>flèches à têtes en silex</t>
  </si>
  <si>
    <t>flèches à pointes de fer</t>
  </si>
  <si>
    <t>flèche à pointe de fer forgé</t>
  </si>
  <si>
    <t>silex</t>
  </si>
  <si>
    <t>bracelet en cuir grossier</t>
  </si>
  <si>
    <t>pointe de flèche en bronze</t>
  </si>
  <si>
    <t>pointe de flèche en fer forgé</t>
  </si>
  <si>
    <t>tendon</t>
  </si>
  <si>
    <t>lv requis</t>
  </si>
  <si>
    <t>Barre de fer</t>
  </si>
  <si>
    <t>clou en fer</t>
  </si>
  <si>
    <t>fil de fer</t>
  </si>
  <si>
    <t>feuille de fer</t>
  </si>
  <si>
    <t>tête d'enclume en fer</t>
  </si>
  <si>
    <t>tête de hache en fer</t>
  </si>
  <si>
    <t>lingot de fer</t>
  </si>
  <si>
    <t xml:space="preserve">charbon </t>
  </si>
  <si>
    <t>FORGE (armes / armures / matière première)</t>
  </si>
  <si>
    <t>Lanterne</t>
  </si>
  <si>
    <t>soufflet basique</t>
  </si>
  <si>
    <t>ficelle en cuir grossier</t>
  </si>
  <si>
    <t>instruments d'apothicaire de base</t>
  </si>
  <si>
    <t>lingot de cuivre</t>
  </si>
  <si>
    <t>barre en fer</t>
  </si>
  <si>
    <t>verre grossier</t>
  </si>
  <si>
    <t>outils de distillation de base</t>
  </si>
  <si>
    <t>lv BS requis</t>
  </si>
  <si>
    <t>outils de fabrication de bijoux de base</t>
  </si>
  <si>
    <t>lame de couteau en fer</t>
  </si>
  <si>
    <t>outil basique de cuisine</t>
  </si>
  <si>
    <t>outil basique de fabrication d'arme</t>
  </si>
  <si>
    <t>boucle de fer</t>
  </si>
  <si>
    <t>charnière en fer</t>
  </si>
  <si>
    <t>outil basique de fabrication d'armure</t>
  </si>
  <si>
    <t>moules de poterie</t>
  </si>
  <si>
    <t>outils de distillation</t>
  </si>
  <si>
    <t>briques</t>
  </si>
  <si>
    <t>plan du four</t>
  </si>
  <si>
    <t>Lingot de bronze</t>
  </si>
  <si>
    <t>lingot d'étain</t>
  </si>
  <si>
    <t>charbon</t>
  </si>
  <si>
    <t>minerai de cuivre</t>
  </si>
  <si>
    <t>minerai d'étain</t>
  </si>
  <si>
    <t>minerai de fer impur</t>
  </si>
  <si>
    <t>sable</t>
  </si>
  <si>
    <t>minerai de fer</t>
  </si>
  <si>
    <t>lingot de fer forgé</t>
  </si>
  <si>
    <t>temps nécessaire à la  création</t>
  </si>
  <si>
    <t>45 min</t>
  </si>
  <si>
    <t>1h20</t>
  </si>
  <si>
    <t>2h30</t>
  </si>
  <si>
    <t>40 min</t>
  </si>
  <si>
    <t>Haubert en cotte de mailles primitif I</t>
  </si>
  <si>
    <t>pantalon en cotte de maille</t>
  </si>
  <si>
    <t>coiffe en cotte de maille primitive I</t>
  </si>
  <si>
    <t>bracelet en cuir brut</t>
  </si>
  <si>
    <t>chaussure en côte de maille primitive I</t>
  </si>
  <si>
    <t>bouclier viking</t>
  </si>
  <si>
    <t>pointe en fer</t>
  </si>
  <si>
    <t>chaussure en côte de maille primitive II</t>
  </si>
  <si>
    <t>gant en cotte de maille primitive II</t>
  </si>
  <si>
    <t>bouclier viking en fer</t>
  </si>
  <si>
    <t>pointe en fer forgé</t>
  </si>
  <si>
    <t>lv Armor S requis</t>
  </si>
  <si>
    <t>lv Weapon S requis</t>
  </si>
  <si>
    <t>pointe de fer</t>
  </si>
  <si>
    <t>hachette robuste</t>
  </si>
  <si>
    <t>masse émoussée</t>
  </si>
  <si>
    <t>large épée en fer</t>
  </si>
  <si>
    <t>lame d'épée en fer</t>
  </si>
  <si>
    <t>pommeau de fer</t>
  </si>
  <si>
    <t>barre transversale en fer</t>
  </si>
  <si>
    <t>lance robuste</t>
  </si>
  <si>
    <t>masse renforcée</t>
  </si>
  <si>
    <t>hache à découper en fer</t>
  </si>
  <si>
    <t>pioche en fer</t>
  </si>
  <si>
    <t>fine lance</t>
  </si>
  <si>
    <t>épée courte</t>
  </si>
  <si>
    <t>fil de lin brut</t>
  </si>
  <si>
    <t>fil de cuir brut</t>
  </si>
  <si>
    <t>hache de guerre trempée</t>
  </si>
  <si>
    <t>simple lance</t>
  </si>
  <si>
    <t>Grande hache simple</t>
  </si>
  <si>
    <t>tête de hache en fer forgé</t>
  </si>
  <si>
    <t>TRAVAIL DU CUIR</t>
  </si>
  <si>
    <t>peau d'animal brute</t>
  </si>
  <si>
    <t>petite peau d'animal brute</t>
  </si>
  <si>
    <t>large peau d'animal brute</t>
  </si>
  <si>
    <t>bandeau en cuir reconstitué</t>
  </si>
  <si>
    <t>armure de jambe en cuir fendu</t>
  </si>
  <si>
    <t>cuir générique</t>
  </si>
  <si>
    <t>clous de fer</t>
  </si>
  <si>
    <t>boucle en fer</t>
  </si>
  <si>
    <t>épaulette en cuir suédé</t>
  </si>
  <si>
    <t>chaussures en cuir suédé</t>
  </si>
  <si>
    <t>brassard en cuir reconstitué</t>
  </si>
  <si>
    <t>pantalon en cuir suédé</t>
  </si>
  <si>
    <t>simple justaucorps en cuir</t>
  </si>
  <si>
    <t>chapeau en cuir reconstitué</t>
  </si>
  <si>
    <t>simple bracelet en cuir fendu</t>
  </si>
  <si>
    <t>pourpoint en cuir plutôt simple</t>
  </si>
  <si>
    <t>gants en cuir suédé</t>
  </si>
  <si>
    <t>bandes de cuir</t>
  </si>
  <si>
    <t>cuir générique bouilli</t>
  </si>
  <si>
    <t>ficelle en cuir</t>
  </si>
  <si>
    <t>cuir générique fin</t>
  </si>
  <si>
    <t>fines bandes de cuir</t>
  </si>
  <si>
    <t>fines ficelles en cuir</t>
  </si>
  <si>
    <t>lv en tannage requis</t>
  </si>
  <si>
    <t>peau d'animal</t>
  </si>
  <si>
    <t>lv tannage requis</t>
  </si>
  <si>
    <t>lv alchimie requis</t>
  </si>
  <si>
    <t>extrait de larmes de Loios</t>
  </si>
  <si>
    <t>Extrait de fruit de Datura</t>
  </si>
  <si>
    <t>Faible potion d'endurance I</t>
  </si>
  <si>
    <t>Faible potion d'endurance III</t>
  </si>
  <si>
    <t>extrait de lavande</t>
  </si>
  <si>
    <t>extrait de saponaire</t>
  </si>
  <si>
    <t>outil d'apothicaire</t>
  </si>
  <si>
    <t>outils de distillation de réactifs</t>
  </si>
  <si>
    <t>ALCHIMIE</t>
  </si>
  <si>
    <t>Cortinaire couleur de rocou</t>
  </si>
  <si>
    <t>extrait d'amanite phalloïde</t>
  </si>
  <si>
    <t>Extrait d'amanite tue-mouches</t>
  </si>
  <si>
    <t>extrait des larmes de Loios</t>
  </si>
  <si>
    <t>extrait de marguerite</t>
  </si>
  <si>
    <t>extrait de pissenlit</t>
  </si>
  <si>
    <t>extrait de fruit de datura</t>
  </si>
  <si>
    <t>extrait de feuilles de datura</t>
  </si>
  <si>
    <t>extrait de gousse de graines de datura</t>
  </si>
  <si>
    <t>extrait de feuille de larmes de Loios</t>
  </si>
  <si>
    <t>extrait de fleur de pulsatille</t>
  </si>
  <si>
    <t>extrait de plantain</t>
  </si>
  <si>
    <t>extrait de reine des prés</t>
  </si>
  <si>
    <t>extrait de pervenche</t>
  </si>
  <si>
    <t>extrait d'amanite royale</t>
  </si>
  <si>
    <t>amanite tue-mouches</t>
  </si>
  <si>
    <t>amanite phalloïde</t>
  </si>
  <si>
    <t>extrait de Cortinaire couleur de rocou</t>
  </si>
  <si>
    <t>feuille de larmes de Loios</t>
  </si>
  <si>
    <t>marguerite</t>
  </si>
  <si>
    <t>fruit de datura</t>
  </si>
  <si>
    <t>feuille de datura</t>
  </si>
  <si>
    <t>lanvande</t>
  </si>
  <si>
    <t xml:space="preserve"> fleur de pulsatille</t>
  </si>
  <si>
    <t>plantain</t>
  </si>
  <si>
    <t>saponaire</t>
  </si>
  <si>
    <t>tanaisie</t>
  </si>
  <si>
    <t>reine des prés</t>
  </si>
  <si>
    <t>amanite royale</t>
  </si>
  <si>
    <t>tps de crafting 30 min</t>
  </si>
  <si>
    <t>tête de flèche en bronze</t>
  </si>
  <si>
    <t>large lame d'épée en fer</t>
  </si>
  <si>
    <t>large feuille de fer</t>
  </si>
  <si>
    <t>large lame de hache en fer</t>
  </si>
  <si>
    <t>lourd pommeau de fer</t>
  </si>
  <si>
    <t>lingot de bronze</t>
  </si>
  <si>
    <t>large barre transversale en fer</t>
  </si>
  <si>
    <t>lourd pommeau de fer forgé</t>
  </si>
  <si>
    <t>large barre transversale en fer forgé</t>
  </si>
  <si>
    <t>tête de flèches en fer forgé</t>
  </si>
  <si>
    <t>barre de fer forgé</t>
  </si>
  <si>
    <t>tête d'enclume en acier</t>
  </si>
  <si>
    <t>lv joaillerie requis</t>
  </si>
  <si>
    <t>simple anneau en bronze</t>
  </si>
  <si>
    <t>lingot d'acier</t>
  </si>
  <si>
    <t>joaillerie</t>
  </si>
  <si>
    <t>pierre de blizzard</t>
  </si>
  <si>
    <t>amulette en pierre de blizzard</t>
  </si>
  <si>
    <t>petite amulette de topaze</t>
  </si>
  <si>
    <t>topaze</t>
  </si>
  <si>
    <t>poterie requis</t>
  </si>
  <si>
    <t>tuiles</t>
  </si>
  <si>
    <t>temps de crafting 30 min</t>
  </si>
  <si>
    <t>Extrait de feuille de larmes de Loios</t>
  </si>
  <si>
    <t>Faible potion de santé II</t>
  </si>
  <si>
    <t>Faible potion d'endurance II</t>
  </si>
  <si>
    <t>extrait de tanaisie</t>
  </si>
  <si>
    <t>Extrait de Tanaisie</t>
  </si>
  <si>
    <t>Faible tonique d'endurance II</t>
  </si>
  <si>
    <t>faible potion de régénération I</t>
  </si>
  <si>
    <t>Faible potion de santé I</t>
  </si>
  <si>
    <t>Faible potion de régénération II</t>
  </si>
  <si>
    <t>Extrait de stellaire</t>
  </si>
  <si>
    <t>extrait d'angélique</t>
  </si>
  <si>
    <t>angelique</t>
  </si>
  <si>
    <t>ricin</t>
  </si>
  <si>
    <t>huile de ricine</t>
  </si>
  <si>
    <t>Extrait de fruit de belladone</t>
  </si>
  <si>
    <t>extrait de feuille de belladone</t>
  </si>
  <si>
    <t>fruit de belladone</t>
  </si>
  <si>
    <t>feuilles de belladone</t>
  </si>
  <si>
    <t>extrait de trompette de la mort</t>
  </si>
  <si>
    <t>trompettes de la mort</t>
  </si>
  <si>
    <t>extrait de Lys de pluie</t>
  </si>
  <si>
    <t>lys de pluie</t>
  </si>
  <si>
    <t>extrait de coquelicot</t>
  </si>
  <si>
    <t>coquelicot</t>
  </si>
  <si>
    <t>extrait de scutellaire</t>
  </si>
  <si>
    <t>scutellaire</t>
  </si>
  <si>
    <t>extrait de stellaire</t>
  </si>
  <si>
    <t>stellaire</t>
  </si>
  <si>
    <t>farine de blé</t>
  </si>
  <si>
    <t>tarte des sentiers</t>
  </si>
  <si>
    <t>raisin secs</t>
  </si>
  <si>
    <t>outil de cuisine</t>
  </si>
  <si>
    <t>large iron sheet</t>
  </si>
  <si>
    <t>morceau de viande grillée épicée</t>
  </si>
  <si>
    <t>romarin</t>
  </si>
  <si>
    <t>morceaux de viande grossier</t>
  </si>
  <si>
    <t>lanières de viande grossières</t>
  </si>
  <si>
    <t>morceaux de viande grossiers</t>
  </si>
  <si>
    <t>sirop de fraise</t>
  </si>
  <si>
    <t>fraise</t>
  </si>
  <si>
    <t>thé au romarin</t>
  </si>
  <si>
    <t xml:space="preserve">romarin </t>
  </si>
  <si>
    <t>thé à l'ail</t>
  </si>
  <si>
    <t xml:space="preserve">thé à la citronnelle </t>
  </si>
  <si>
    <t>citronnelle</t>
  </si>
  <si>
    <t>rôti du bucheron</t>
  </si>
  <si>
    <t>rôti I</t>
  </si>
  <si>
    <t>rôti II</t>
  </si>
  <si>
    <t>rôti III</t>
  </si>
  <si>
    <t>rôti de ferme</t>
  </si>
  <si>
    <t>Bière de la chanson de la prairie</t>
  </si>
  <si>
    <t>papiers de lorades</t>
  </si>
  <si>
    <t>Vin rouge conditionné avec des nuances faibles</t>
  </si>
  <si>
    <t>piquette</t>
  </si>
  <si>
    <t>petite bière</t>
  </si>
  <si>
    <t>hydromel de fraise</t>
  </si>
  <si>
    <t>liqueur de groseille</t>
  </si>
  <si>
    <t>distillat de groseille</t>
  </si>
  <si>
    <t>hydromel de groseille</t>
  </si>
  <si>
    <t>bière d'été</t>
  </si>
  <si>
    <t>hydromel doux</t>
  </si>
  <si>
    <t>bière doré</t>
  </si>
  <si>
    <t>liqueur de pomme rouge</t>
  </si>
  <si>
    <t>bière forte d'hiver</t>
  </si>
  <si>
    <t>hydromel de houblon</t>
  </si>
  <si>
    <t>liqueur de raisin</t>
  </si>
  <si>
    <t>distillat de raisin</t>
  </si>
  <si>
    <t>arc long robuste</t>
  </si>
  <si>
    <t>ficelle de lin brut</t>
  </si>
  <si>
    <t>pierre d'enclume</t>
  </si>
  <si>
    <t>outil d'empennage basique</t>
  </si>
  <si>
    <t>Outils de base pour le travail du cuir</t>
  </si>
  <si>
    <t>outil de confection</t>
  </si>
  <si>
    <t>outil basique de forge</t>
  </si>
  <si>
    <t>clou de fer</t>
  </si>
  <si>
    <t>lampe de table</t>
  </si>
  <si>
    <t>pot de fleurs sauvage pour fenêtre</t>
  </si>
  <si>
    <t>outil de fermentation</t>
  </si>
  <si>
    <t>fine boucle d'oreille en bronze</t>
  </si>
  <si>
    <t>petit bracelet en argent</t>
  </si>
  <si>
    <t>lingot d'argent</t>
  </si>
  <si>
    <t>bracelet en argent brillant</t>
  </si>
  <si>
    <t>outil de confection de bijoux</t>
  </si>
  <si>
    <t>peau brute</t>
  </si>
  <si>
    <t>ambre</t>
  </si>
  <si>
    <t>mains du Lecteur</t>
  </si>
  <si>
    <t>médaillon usé + pour éradiquer Loi 1.2</t>
  </si>
  <si>
    <t>outil de forge</t>
  </si>
  <si>
    <t>outil de fabrication d'arme</t>
  </si>
  <si>
    <t>outil de fabrication d'armure</t>
  </si>
  <si>
    <t>ragoût de légumes</t>
  </si>
  <si>
    <t>cèpe de bordeaux</t>
  </si>
  <si>
    <t>ragoût réconfortant</t>
  </si>
  <si>
    <t>champignon et ragoût de légumes</t>
  </si>
  <si>
    <t>chou rouge</t>
  </si>
  <si>
    <t>ragoût de chou rôti</t>
  </si>
  <si>
    <t>chanterelle</t>
  </si>
  <si>
    <t>cooking hearth</t>
  </si>
  <si>
    <t>porridge d'orge ordinaire</t>
  </si>
  <si>
    <t>grain d'orge</t>
  </si>
  <si>
    <t>porridge doré</t>
  </si>
  <si>
    <t>ragoût gras de sanglier</t>
  </si>
  <si>
    <t>ragoût d'ours</t>
  </si>
  <si>
    <t>viande de jarret d'ours</t>
  </si>
  <si>
    <t>ragoût de cerf</t>
  </si>
  <si>
    <t>consommable</t>
  </si>
  <si>
    <t>effets sur la santé</t>
  </si>
  <si>
    <t>effets sur l'endurance</t>
  </si>
  <si>
    <t>protection contre les blessures ou l'environnement</t>
  </si>
  <si>
    <t xml:space="preserve">régénération </t>
  </si>
  <si>
    <t>augmentation max</t>
  </si>
  <si>
    <t>perçage</t>
  </si>
  <si>
    <t>lacération</t>
  </si>
  <si>
    <t>coup</t>
  </si>
  <si>
    <t>feu</t>
  </si>
  <si>
    <t>froid</t>
  </si>
  <si>
    <t>mental</t>
  </si>
  <si>
    <t>poison</t>
  </si>
  <si>
    <t>trompette de la mort</t>
  </si>
  <si>
    <t>mûre</t>
  </si>
  <si>
    <t>myrtille</t>
  </si>
  <si>
    <t>leucocoprin</t>
  </si>
  <si>
    <t>1.8</t>
  </si>
  <si>
    <t>Enoki</t>
  </si>
  <si>
    <t>raisin</t>
  </si>
  <si>
    <t>framboise</t>
  </si>
  <si>
    <t>pommes rouges</t>
  </si>
  <si>
    <t>morille</t>
  </si>
  <si>
    <t>petit pain</t>
  </si>
  <si>
    <t>cèpe</t>
  </si>
  <si>
    <t> Tonic I faible</t>
  </si>
  <si>
    <t> Légumes à la coque</t>
  </si>
  <si>
    <t> Infusion  de pissenlit</t>
  </si>
  <si>
    <t>eau d'orge</t>
  </si>
  <si>
    <t>26,26,21</t>
  </si>
  <si>
    <t> Faible Potion de Renouveau I</t>
  </si>
  <si>
    <t> Pain de seigle uni</t>
  </si>
  <si>
    <t> Thé au fenouil</t>
  </si>
  <si>
    <t> Pain de seigle d'agriculteur</t>
  </si>
  <si>
    <t>raisins secs</t>
  </si>
  <si>
    <t>shire gold</t>
  </si>
  <si>
    <t>Rôti simple</t>
  </si>
  <si>
    <t>Sirop de myrtille</t>
  </si>
  <si>
    <t>Pain de seigle et de raisin</t>
  </si>
  <si>
    <t> Ragoût de printemps</t>
  </si>
  <si>
    <t> Ragoût de base</t>
  </si>
  <si>
    <t> Potion de guérison faible II</t>
  </si>
  <si>
    <t> Thé au romarin</t>
  </si>
  <si>
    <t> Ragoût de légumes</t>
  </si>
  <si>
    <t> Potion faible de vitalité II</t>
  </si>
  <si>
    <t> Tonique faible de vitalité II</t>
  </si>
  <si>
    <t> Woodsman Roast</t>
  </si>
  <si>
    <t> Thé à l'ail</t>
  </si>
  <si>
    <t> Lanière de Langres</t>
  </si>
  <si>
    <t> hydromel  faible</t>
  </si>
  <si>
    <t> Rôti de montagne de base</t>
  </si>
  <si>
    <t> Sirop de framboise</t>
  </si>
  <si>
    <t> Chaleur estivale</t>
  </si>
  <si>
    <t> Eau d'orge ambrée</t>
  </si>
  <si>
    <t> Alcool myrtille</t>
  </si>
  <si>
    <t> Ragoût chaleureux</t>
  </si>
  <si>
    <t> Meadow Song Ale</t>
  </si>
  <si>
    <t> Champignon et ragoût de légumes</t>
  </si>
  <si>
    <t> Tarte</t>
  </si>
  <si>
    <t> Doux et dessert</t>
  </si>
  <si>
    <t> Thé moutarde</t>
  </si>
  <si>
    <t> Ragoût de chou rôti</t>
  </si>
  <si>
    <t> Sirop de fraise</t>
  </si>
  <si>
    <t> Eau d'orge dorée</t>
  </si>
  <si>
    <t> Papiers Lorades</t>
  </si>
  <si>
    <t> Allume de framboise</t>
  </si>
  <si>
    <t> Piquette</t>
  </si>
  <si>
    <t> Porridge d'orge ordinaire</t>
  </si>
  <si>
    <t> Petite bière</t>
  </si>
  <si>
    <t> Alcool fraise</t>
  </si>
  <si>
    <t> Porridge doré</t>
  </si>
  <si>
    <t> Thé au citron</t>
  </si>
  <si>
    <t> Ragoût de tige</t>
  </si>
  <si>
    <t> Saucisse de loup</t>
  </si>
  <si>
    <t> Ragoût de sanglier gras</t>
  </si>
  <si>
    <t> Rôti ( b )</t>
  </si>
  <si>
    <t> Esprits de cassis rouges</t>
  </si>
  <si>
    <t> Sirop de cassis rouge</t>
  </si>
  <si>
    <t> Chaleur d'automne</t>
  </si>
  <si>
    <t> Sirop de mûre</t>
  </si>
  <si>
    <t> Rôti de ferme</t>
  </si>
  <si>
    <t> Allume de cassis rouge</t>
  </si>
  <si>
    <t> Ragoût d'ours</t>
  </si>
  <si>
    <t> Élevage</t>
  </si>
  <si>
    <t> Alcool doux</t>
  </si>
  <si>
    <t> Sirop de sureau</t>
  </si>
  <si>
    <t> Vis dorée</t>
  </si>
  <si>
    <t> Sirop de raisin</t>
  </si>
  <si>
    <t> Rôti ( c )</t>
  </si>
  <si>
    <t> Esprits rouges de la pomme</t>
  </si>
  <si>
    <t> Alose mûre</t>
  </si>
  <si>
    <t> Stout d'hiver audacieux</t>
  </si>
  <si>
    <t> Hops Mead</t>
  </si>
  <si>
    <t> Sirop de rose musquée</t>
  </si>
  <si>
    <t> Kerys Cider</t>
  </si>
  <si>
    <t>Morceaux de viande grillée</t>
  </si>
  <si>
    <t>Petit cidre</t>
  </si>
  <si>
    <t>boucle usée + pour éradiquer Loi 1.</t>
  </si>
  <si>
    <t xml:space="preserve">tunique des chasseurs de démons </t>
  </si>
  <si>
    <t>casquette de réassurance</t>
  </si>
  <si>
    <t>boucle usée + pour éliminer Loi 1.6</t>
  </si>
  <si>
    <t xml:space="preserve"> Gants en cuir suédé</t>
  </si>
  <si>
    <t>M</t>
  </si>
  <si>
    <t>Prix xp possibles</t>
  </si>
  <si>
    <t>..DIFFICULTÉ</t>
  </si>
  <si>
    <t>dix</t>
  </si>
  <si>
    <t>Trivial</t>
  </si>
  <si>
    <t>Très facile</t>
  </si>
  <si>
    <t>Facile</t>
  </si>
  <si>
    <t>Modérer</t>
  </si>
  <si>
    <t>Dur</t>
  </si>
  <si>
    <t>Très dur</t>
  </si>
  <si>
    <t>Impossible</t>
  </si>
  <si>
    <t>T</t>
  </si>
  <si>
    <t>TF</t>
  </si>
  <si>
    <t>F</t>
  </si>
  <si>
    <t>NITFAU</t>
  </si>
  <si>
    <t>D</t>
  </si>
  <si>
    <t>TD</t>
  </si>
  <si>
    <t>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</si>
</sst>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20"/>
      <color theme="1"/>
      <name val="Ringbearer"/>
      <family val="1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0"/>
      <color theme="1"/>
      <name val="Ringbearer"/>
      <family val="1"/>
    </font>
    <font>
      <b/>
      <sz val="20"/>
      <color theme="1"/>
      <name val="Calibri"/>
      <family val="2"/>
      <scheme val="minor"/>
    </font>
    <font>
      <b/>
      <sz val="11"/>
      <color rgb="FFFF99CC"/>
      <name val="Calibri"/>
      <family val="2"/>
      <scheme val="minor"/>
    </font>
    <font>
      <sz val="22"/>
      <name val="Ringbearer"/>
      <family val="1"/>
    </font>
    <font>
      <sz val="18"/>
      <color theme="1"/>
      <name val="Ringbearer"/>
      <family val="1"/>
    </font>
    <font>
      <sz val="11"/>
      <color theme="1"/>
      <name val="Ringbearer"/>
      <family val="1"/>
    </font>
    <font>
      <sz val="14"/>
      <color theme="1"/>
      <name val="Ringbearer"/>
      <family val="1"/>
    </font>
    <font>
      <sz val="22"/>
      <color theme="1"/>
      <name val="Ringbearer"/>
      <family val="1"/>
    </font>
    <font>
      <sz val="14"/>
      <name val="Ringbearer"/>
      <family val="1"/>
    </font>
    <font>
      <sz val="10"/>
      <color rgb="FF000000"/>
      <name val="Liberation Sans"/>
      <family val="2"/>
    </font>
    <font>
      <b/>
      <sz val="12"/>
      <color rgb="FF000000"/>
      <name val="Liberation Sans"/>
      <family val="2"/>
    </font>
  </fonts>
  <fills count="60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99CC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2" tint="-0.499984740745262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33FF8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FF66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CC9900"/>
        <bgColor indexed="64"/>
      </patternFill>
    </fill>
    <fill>
      <patternFill patternType="solid">
        <fgColor rgb="FFFFCC00"/>
        <bgColor indexed="64"/>
      </patternFill>
    </fill>
    <fill>
      <patternFill patternType="solid">
        <fgColor rgb="FFCC8AB4"/>
        <bgColor indexed="64"/>
      </patternFill>
    </fill>
    <fill>
      <patternFill patternType="solid">
        <fgColor rgb="FFE1B9D3"/>
        <bgColor indexed="64"/>
      </patternFill>
    </fill>
    <fill>
      <patternFill patternType="solid">
        <fgColor rgb="FFFF758F"/>
        <bgColor indexed="64"/>
      </patternFill>
    </fill>
    <fill>
      <patternFill patternType="solid">
        <fgColor rgb="FFD60029"/>
        <bgColor indexed="64"/>
      </patternFill>
    </fill>
    <fill>
      <patternFill patternType="solid">
        <fgColor rgb="FF71DAFF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C377A8"/>
        <bgColor indexed="64"/>
      </patternFill>
    </fill>
    <fill>
      <patternFill patternType="solid">
        <fgColor rgb="FFB95F99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B5F1F9"/>
        <bgColor indexed="64"/>
      </patternFill>
    </fill>
    <fill>
      <patternFill patternType="solid">
        <fgColor rgb="FFF8634A"/>
        <bgColor indexed="64"/>
      </patternFill>
    </fill>
    <fill>
      <patternFill patternType="solid">
        <fgColor rgb="FFFA9A8A"/>
        <bgColor indexed="64"/>
      </patternFill>
    </fill>
    <fill>
      <patternFill patternType="solid">
        <fgColor rgb="FF87A9D3"/>
        <bgColor indexed="64"/>
      </patternFill>
    </fill>
    <fill>
      <patternFill patternType="solid">
        <fgColor rgb="FF00A933"/>
        <bgColor indexed="64"/>
      </patternFill>
    </fill>
    <fill>
      <patternFill patternType="solid">
        <fgColor rgb="FFFFB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CCCCCC"/>
        <bgColor indexed="64"/>
      </patternFill>
    </fill>
  </fills>
  <borders count="14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theme="8" tint="-0.249977111117893"/>
      </left>
      <right style="thin">
        <color theme="8" tint="-0.249977111117893"/>
      </right>
      <top style="thin">
        <color theme="8" tint="-0.249977111117893"/>
      </top>
      <bottom style="thin">
        <color theme="8" tint="-0.249977111117893"/>
      </bottom>
      <diagonal/>
    </border>
    <border>
      <left style="medium">
        <color theme="8" tint="-0.249977111117893"/>
      </left>
      <right/>
      <top style="medium">
        <color theme="8" tint="-0.249977111117893"/>
      </top>
      <bottom/>
      <diagonal/>
    </border>
    <border>
      <left/>
      <right/>
      <top style="medium">
        <color theme="8" tint="-0.249977111117893"/>
      </top>
      <bottom/>
      <diagonal/>
    </border>
    <border>
      <left/>
      <right style="medium">
        <color theme="8" tint="-0.249977111117893"/>
      </right>
      <top style="medium">
        <color theme="8" tint="-0.249977111117893"/>
      </top>
      <bottom/>
      <diagonal/>
    </border>
    <border>
      <left style="medium">
        <color theme="8" tint="-0.249977111117893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theme="8" tint="-0.249977111117893"/>
      </right>
      <top/>
      <bottom/>
      <diagonal/>
    </border>
    <border>
      <left style="medium">
        <color theme="8" tint="-0.249977111117893"/>
      </left>
      <right/>
      <top style="medium">
        <color indexed="64"/>
      </top>
      <bottom/>
      <diagonal/>
    </border>
    <border>
      <left style="medium">
        <color theme="8" tint="-0.249977111117893"/>
      </left>
      <right/>
      <top/>
      <bottom/>
      <diagonal/>
    </border>
    <border>
      <left style="medium">
        <color theme="8" tint="-0.249977111117893"/>
      </left>
      <right/>
      <top/>
      <bottom style="medium">
        <color indexed="64"/>
      </bottom>
      <diagonal/>
    </border>
    <border>
      <left style="medium">
        <color theme="8" tint="-0.249977111117893"/>
      </left>
      <right/>
      <top/>
      <bottom style="medium">
        <color theme="8" tint="-0.249977111117893"/>
      </bottom>
      <diagonal/>
    </border>
    <border>
      <left/>
      <right/>
      <top/>
      <bottom style="medium">
        <color theme="8" tint="-0.249977111117893"/>
      </bottom>
      <diagonal/>
    </border>
    <border>
      <left/>
      <right style="medium">
        <color theme="8" tint="-0.249977111117893"/>
      </right>
      <top/>
      <bottom style="medium">
        <color theme="8" tint="-0.249977111117893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theme="8" tint="-0.249977111117893"/>
      </right>
      <top style="medium">
        <color indexed="64"/>
      </top>
      <bottom/>
      <diagonal/>
    </border>
    <border>
      <left/>
      <right style="medium">
        <color theme="8" tint="-0.249977111117893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theme="7" tint="-0.249977111117893"/>
      </left>
      <right/>
      <top style="medium">
        <color theme="7" tint="-0.249977111117893"/>
      </top>
      <bottom style="medium">
        <color indexed="64"/>
      </bottom>
      <diagonal/>
    </border>
    <border>
      <left/>
      <right style="thin">
        <color indexed="64"/>
      </right>
      <top style="medium">
        <color theme="7" tint="-0.249977111117893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theme="7" tint="-0.249977111117893"/>
      </top>
      <bottom style="medium">
        <color indexed="64"/>
      </bottom>
      <diagonal/>
    </border>
    <border>
      <left style="thin">
        <color indexed="64"/>
      </left>
      <right/>
      <top style="medium">
        <color theme="7" tint="-0.249977111117893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theme="7" tint="-0.249977111117893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theme="7" tint="-0.249977111117893"/>
      </top>
      <bottom style="medium">
        <color indexed="64"/>
      </bottom>
      <diagonal/>
    </border>
    <border>
      <left style="thin">
        <color indexed="64"/>
      </left>
      <right style="medium">
        <color theme="7" tint="-0.249977111117893"/>
      </right>
      <top style="medium">
        <color theme="7" tint="-0.249977111117893"/>
      </top>
      <bottom style="medium">
        <color indexed="64"/>
      </bottom>
      <diagonal/>
    </border>
    <border>
      <left style="medium">
        <color theme="7" tint="-0.249977111117893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theme="7" tint="-0.249977111117893"/>
      </right>
      <top style="medium">
        <color indexed="64"/>
      </top>
      <bottom style="thin">
        <color indexed="64"/>
      </bottom>
      <diagonal/>
    </border>
    <border>
      <left style="medium">
        <color theme="7" tint="-0.249977111117893"/>
      </left>
      <right style="medium">
        <color indexed="64"/>
      </right>
      <top style="thin">
        <color indexed="64"/>
      </top>
      <bottom/>
      <diagonal/>
    </border>
    <border>
      <left/>
      <right style="medium">
        <color theme="7" tint="-0.249977111117893"/>
      </right>
      <top style="thin">
        <color indexed="64"/>
      </top>
      <bottom/>
      <diagonal/>
    </border>
    <border>
      <left style="thin">
        <color indexed="64"/>
      </left>
      <right style="medium">
        <color theme="7" tint="-0.249977111117893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theme="7" tint="-0.249977111117893"/>
      </right>
      <top style="thin">
        <color indexed="64"/>
      </top>
      <bottom/>
      <diagonal/>
    </border>
    <border>
      <left style="medium">
        <color theme="7" tint="-0.249977111117893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theme="7" tint="-0.249977111117893"/>
      </right>
      <top style="thin">
        <color indexed="64"/>
      </top>
      <bottom style="medium">
        <color indexed="64"/>
      </bottom>
      <diagonal/>
    </border>
    <border>
      <left style="medium">
        <color theme="7" tint="-0.249977111117893"/>
      </left>
      <right style="medium">
        <color indexed="64"/>
      </right>
      <top style="thin">
        <color indexed="64"/>
      </top>
      <bottom style="medium">
        <color theme="7" tint="-0.249977111117893"/>
      </bottom>
      <diagonal/>
    </border>
    <border>
      <left/>
      <right style="thin">
        <color indexed="64"/>
      </right>
      <top style="thin">
        <color indexed="64"/>
      </top>
      <bottom style="medium">
        <color theme="7" tint="-0.249977111117893"/>
      </bottom>
      <diagonal/>
    </border>
    <border>
      <left style="thin">
        <color indexed="64"/>
      </left>
      <right style="thin">
        <color indexed="64"/>
      </right>
      <top/>
      <bottom style="medium">
        <color theme="7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theme="7" tint="-0.249977111117893"/>
      </bottom>
      <diagonal/>
    </border>
    <border>
      <left style="thin">
        <color indexed="64"/>
      </left>
      <right/>
      <top style="thin">
        <color indexed="64"/>
      </top>
      <bottom style="medium">
        <color theme="7" tint="-0.249977111117893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theme="7" tint="-0.249977111117893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theme="7" tint="-0.249977111117893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theme="7" tint="-0.249977111117893"/>
      </bottom>
      <diagonal/>
    </border>
    <border>
      <left/>
      <right style="medium">
        <color theme="7" tint="-0.249977111117893"/>
      </right>
      <top style="thin">
        <color indexed="64"/>
      </top>
      <bottom style="medium">
        <color theme="7" tint="-0.249977111117893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medium">
        <color theme="3" tint="-0.249977111117893"/>
      </left>
      <right style="medium">
        <color indexed="64"/>
      </right>
      <top style="medium">
        <color theme="3" tint="-0.249977111117893"/>
      </top>
      <bottom/>
      <diagonal/>
    </border>
    <border>
      <left style="medium">
        <color indexed="64"/>
      </left>
      <right/>
      <top style="medium">
        <color theme="3" tint="-0.249977111117893"/>
      </top>
      <bottom/>
      <diagonal/>
    </border>
    <border>
      <left style="thin">
        <color theme="3" tint="-0.249977111117893"/>
      </left>
      <right style="thin">
        <color theme="3" tint="-0.249977111117893"/>
      </right>
      <top style="medium">
        <color theme="3" tint="-0.249977111117893"/>
      </top>
      <bottom style="thin">
        <color theme="3" tint="-0.249977111117893"/>
      </bottom>
      <diagonal/>
    </border>
    <border>
      <left/>
      <right/>
      <top style="medium">
        <color theme="3" tint="-0.249977111117893"/>
      </top>
      <bottom/>
      <diagonal/>
    </border>
    <border>
      <left/>
      <right style="medium">
        <color indexed="64"/>
      </right>
      <top style="medium">
        <color theme="3" tint="-0.249977111117893"/>
      </top>
      <bottom/>
      <diagonal/>
    </border>
    <border>
      <left style="medium">
        <color indexed="64"/>
      </left>
      <right style="medium">
        <color indexed="64"/>
      </right>
      <top style="medium">
        <color theme="3" tint="-0.249977111117893"/>
      </top>
      <bottom/>
      <diagonal/>
    </border>
    <border>
      <left style="medium">
        <color indexed="64"/>
      </left>
      <right style="thin">
        <color indexed="64"/>
      </right>
      <top style="medium">
        <color theme="3" tint="-0.249977111117893"/>
      </top>
      <bottom/>
      <diagonal/>
    </border>
    <border>
      <left style="thin">
        <color indexed="64"/>
      </left>
      <right style="thin">
        <color indexed="64"/>
      </right>
      <top style="medium">
        <color theme="3" tint="-0.249977111117893"/>
      </top>
      <bottom/>
      <diagonal/>
    </border>
    <border>
      <left style="thin">
        <color indexed="64"/>
      </left>
      <right style="medium">
        <color indexed="64"/>
      </right>
      <top style="medium">
        <color theme="3" tint="-0.249977111117893"/>
      </top>
      <bottom/>
      <diagonal/>
    </border>
    <border>
      <left style="thin">
        <color indexed="64"/>
      </left>
      <right style="medium">
        <color theme="3" tint="-0.249977111117893"/>
      </right>
      <top style="medium">
        <color theme="3" tint="-0.249977111117893"/>
      </top>
      <bottom/>
      <diagonal/>
    </border>
    <border>
      <left style="medium">
        <color theme="3" tint="-0.249977111117893"/>
      </left>
      <right style="medium">
        <color indexed="64"/>
      </right>
      <top/>
      <bottom style="medium">
        <color theme="3" tint="-0.249977111117893"/>
      </bottom>
      <diagonal/>
    </border>
    <border>
      <left style="medium">
        <color indexed="64"/>
      </left>
      <right/>
      <top/>
      <bottom style="medium">
        <color theme="3" tint="-0.249977111117893"/>
      </bottom>
      <diagonal/>
    </border>
    <border>
      <left style="thin">
        <color theme="3" tint="-0.249977111117893"/>
      </left>
      <right style="thin">
        <color theme="3" tint="-0.249977111117893"/>
      </right>
      <top style="thin">
        <color theme="3" tint="-0.249977111117893"/>
      </top>
      <bottom style="medium">
        <color theme="3" tint="-0.249977111117893"/>
      </bottom>
      <diagonal/>
    </border>
    <border>
      <left/>
      <right/>
      <top/>
      <bottom style="medium">
        <color theme="3" tint="-0.249977111117893"/>
      </bottom>
      <diagonal/>
    </border>
    <border>
      <left/>
      <right style="medium">
        <color indexed="64"/>
      </right>
      <top/>
      <bottom style="medium">
        <color theme="3" tint="-0.249977111117893"/>
      </bottom>
      <diagonal/>
    </border>
    <border>
      <left style="medium">
        <color indexed="64"/>
      </left>
      <right style="medium">
        <color indexed="64"/>
      </right>
      <top/>
      <bottom style="medium">
        <color theme="3" tint="-0.249977111117893"/>
      </bottom>
      <diagonal/>
    </border>
    <border>
      <left style="medium">
        <color indexed="64"/>
      </left>
      <right style="thin">
        <color indexed="64"/>
      </right>
      <top/>
      <bottom style="medium">
        <color theme="3" tint="-0.249977111117893"/>
      </bottom>
      <diagonal/>
    </border>
    <border>
      <left style="thin">
        <color indexed="64"/>
      </left>
      <right style="thin">
        <color indexed="64"/>
      </right>
      <top/>
      <bottom style="medium">
        <color theme="3" tint="-0.249977111117893"/>
      </bottom>
      <diagonal/>
    </border>
    <border>
      <left style="thin">
        <color indexed="64"/>
      </left>
      <right style="medium">
        <color indexed="64"/>
      </right>
      <top/>
      <bottom style="medium">
        <color theme="3" tint="-0.249977111117893"/>
      </bottom>
      <diagonal/>
    </border>
    <border>
      <left style="thin">
        <color indexed="64"/>
      </left>
      <right style="medium">
        <color theme="3" tint="-0.249977111117893"/>
      </right>
      <top/>
      <bottom style="medium">
        <color theme="3" tint="-0.249977111117893"/>
      </bottom>
      <diagonal/>
    </border>
    <border>
      <left style="medium">
        <color indexed="64"/>
      </left>
      <right style="thin">
        <color theme="9" tint="-0.499984740745262"/>
      </right>
      <top style="medium">
        <color indexed="64"/>
      </top>
      <bottom style="thin">
        <color theme="9" tint="-0.499984740745262"/>
      </bottom>
      <diagonal/>
    </border>
    <border>
      <left style="thin">
        <color theme="9" tint="-0.499984740745262"/>
      </left>
      <right style="thin">
        <color theme="9" tint="-0.499984740745262"/>
      </right>
      <top style="medium">
        <color indexed="64"/>
      </top>
      <bottom style="thin">
        <color theme="9" tint="-0.499984740745262"/>
      </bottom>
      <diagonal/>
    </border>
    <border>
      <left style="thin">
        <color theme="9" tint="-0.499984740745262"/>
      </left>
      <right style="medium">
        <color indexed="64"/>
      </right>
      <top style="medium">
        <color indexed="64"/>
      </top>
      <bottom style="thin">
        <color theme="9" tint="-0.499984740745262"/>
      </bottom>
      <diagonal/>
    </border>
    <border>
      <left style="medium">
        <color indexed="64"/>
      </left>
      <right style="thin">
        <color theme="9" tint="-0.499984740745262"/>
      </right>
      <top style="thin">
        <color theme="9" tint="-0.499984740745262"/>
      </top>
      <bottom style="medium">
        <color indexed="64"/>
      </bottom>
      <diagonal/>
    </border>
    <border>
      <left style="thin">
        <color theme="9" tint="-0.499984740745262"/>
      </left>
      <right style="thin">
        <color theme="9" tint="-0.499984740745262"/>
      </right>
      <top style="thin">
        <color theme="9" tint="-0.499984740745262"/>
      </top>
      <bottom style="medium">
        <color indexed="64"/>
      </bottom>
      <diagonal/>
    </border>
    <border>
      <left style="thin">
        <color theme="9" tint="-0.499984740745262"/>
      </left>
      <right style="medium">
        <color indexed="64"/>
      </right>
      <top style="thin">
        <color theme="9" tint="-0.499984740745262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</borders>
  <cellStyleXfs count="1">
    <xf numFmtId="0" fontId="0" fillId="0" borderId="0"/>
  </cellStyleXfs>
  <cellXfs count="844">
    <xf numFmtId="0" fontId="0" fillId="0" borderId="0" xfId="0"/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0" fillId="5" borderId="0" xfId="0" applyFill="1" applyBorder="1" applyAlignment="1">
      <alignment vertical="center"/>
    </xf>
    <xf numFmtId="0" fontId="0" fillId="0" borderId="0" xfId="0" applyBorder="1" applyAlignment="1">
      <alignment wrapText="1"/>
    </xf>
    <xf numFmtId="0" fontId="0" fillId="4" borderId="9" xfId="0" applyFill="1" applyBorder="1" applyAlignment="1">
      <alignment horizontal="center" vertical="center" wrapText="1"/>
    </xf>
    <xf numFmtId="0" fontId="0" fillId="4" borderId="29" xfId="0" applyFill="1" applyBorder="1" applyAlignment="1">
      <alignment horizontal="center" vertical="center" wrapText="1"/>
    </xf>
    <xf numFmtId="0" fontId="0" fillId="4" borderId="30" xfId="0" applyFill="1" applyBorder="1" applyAlignment="1">
      <alignment horizontal="center" vertical="center" wrapText="1"/>
    </xf>
    <xf numFmtId="0" fontId="4" fillId="0" borderId="0" xfId="0" applyFont="1"/>
    <xf numFmtId="0" fontId="6" fillId="0" borderId="0" xfId="0" applyFont="1"/>
    <xf numFmtId="0" fontId="3" fillId="0" borderId="2" xfId="0" applyFont="1" applyBorder="1" applyAlignment="1">
      <alignment vertical="center"/>
    </xf>
    <xf numFmtId="0" fontId="0" fillId="0" borderId="0" xfId="0" applyBorder="1" applyAlignment="1">
      <alignment vertical="center"/>
    </xf>
    <xf numFmtId="0" fontId="0" fillId="0" borderId="11" xfId="0" applyBorder="1" applyAlignment="1">
      <alignment vertical="center"/>
    </xf>
    <xf numFmtId="0" fontId="2" fillId="0" borderId="0" xfId="0" applyFont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1" fillId="8" borderId="1" xfId="0" applyFont="1" applyFill="1" applyBorder="1" applyAlignment="1">
      <alignment vertical="center"/>
    </xf>
    <xf numFmtId="0" fontId="1" fillId="5" borderId="1" xfId="0" applyFont="1" applyFill="1" applyBorder="1" applyAlignment="1">
      <alignment vertical="center"/>
    </xf>
    <xf numFmtId="0" fontId="1" fillId="0" borderId="1" xfId="0" applyFont="1" applyFill="1" applyBorder="1" applyAlignment="1">
      <alignment horizontal="center" vertical="center"/>
    </xf>
    <xf numFmtId="0" fontId="2" fillId="0" borderId="42" xfId="0" applyFont="1" applyBorder="1" applyAlignment="1">
      <alignment vertical="center"/>
    </xf>
    <xf numFmtId="0" fontId="6" fillId="0" borderId="0" xfId="0" applyFont="1" applyBorder="1" applyAlignment="1">
      <alignment vertical="center"/>
    </xf>
    <xf numFmtId="0" fontId="6" fillId="0" borderId="0" xfId="0" applyFont="1" applyBorder="1"/>
    <xf numFmtId="0" fontId="6" fillId="0" borderId="44" xfId="0" applyFont="1" applyBorder="1"/>
    <xf numFmtId="0" fontId="4" fillId="0" borderId="0" xfId="0" applyFont="1" applyBorder="1" applyAlignment="1">
      <alignment vertical="center"/>
    </xf>
    <xf numFmtId="0" fontId="4" fillId="0" borderId="0" xfId="0" applyFont="1" applyBorder="1"/>
    <xf numFmtId="0" fontId="4" fillId="0" borderId="44" xfId="0" applyFont="1" applyBorder="1"/>
    <xf numFmtId="0" fontId="0" fillId="0" borderId="0" xfId="0" applyBorder="1"/>
    <xf numFmtId="0" fontId="0" fillId="0" borderId="44" xfId="0" applyBorder="1"/>
    <xf numFmtId="0" fontId="0" fillId="0" borderId="4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49" xfId="0" applyBorder="1" applyAlignment="1">
      <alignment vertical="center"/>
    </xf>
    <xf numFmtId="0" fontId="0" fillId="0" borderId="49" xfId="0" applyBorder="1"/>
    <xf numFmtId="0" fontId="0" fillId="0" borderId="50" xfId="0" applyBorder="1"/>
    <xf numFmtId="0" fontId="1" fillId="0" borderId="39" xfId="0" applyFont="1" applyFill="1" applyBorder="1" applyAlignment="1">
      <alignment horizontal="center" vertical="center"/>
    </xf>
    <xf numFmtId="0" fontId="1" fillId="0" borderId="39" xfId="0" applyFont="1" applyBorder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2" xfId="0" applyBorder="1"/>
    <xf numFmtId="0" fontId="0" fillId="0" borderId="32" xfId="0" applyBorder="1"/>
    <xf numFmtId="0" fontId="1" fillId="11" borderId="59" xfId="0" applyFont="1" applyFill="1" applyBorder="1" applyAlignment="1">
      <alignment horizontal="center" vertical="center" wrapText="1"/>
    </xf>
    <xf numFmtId="0" fontId="1" fillId="11" borderId="2" xfId="0" applyFont="1" applyFill="1" applyBorder="1" applyAlignment="1">
      <alignment wrapText="1"/>
    </xf>
    <xf numFmtId="0" fontId="1" fillId="11" borderId="81" xfId="0" applyFont="1" applyFill="1" applyBorder="1" applyAlignment="1">
      <alignment horizontal="center" vertical="center" wrapText="1"/>
    </xf>
    <xf numFmtId="0" fontId="1" fillId="11" borderId="83" xfId="0" applyFont="1" applyFill="1" applyBorder="1" applyAlignment="1">
      <alignment wrapText="1"/>
    </xf>
    <xf numFmtId="0" fontId="0" fillId="5" borderId="0" xfId="0" applyFill="1" applyAlignment="1">
      <alignment wrapText="1"/>
    </xf>
    <xf numFmtId="0" fontId="1" fillId="15" borderId="59" xfId="0" applyFont="1" applyFill="1" applyBorder="1" applyAlignment="1">
      <alignment horizontal="center" vertical="center" wrapText="1"/>
    </xf>
    <xf numFmtId="0" fontId="1" fillId="15" borderId="2" xfId="0" applyFont="1" applyFill="1" applyBorder="1" applyAlignment="1">
      <alignment wrapText="1"/>
    </xf>
    <xf numFmtId="0" fontId="1" fillId="23" borderId="59" xfId="0" applyFont="1" applyFill="1" applyBorder="1" applyAlignment="1">
      <alignment horizontal="center" vertical="center" wrapText="1"/>
    </xf>
    <xf numFmtId="0" fontId="1" fillId="23" borderId="2" xfId="0" applyFont="1" applyFill="1" applyBorder="1" applyAlignment="1">
      <alignment wrapText="1"/>
    </xf>
    <xf numFmtId="0" fontId="1" fillId="22" borderId="59" xfId="0" applyFont="1" applyFill="1" applyBorder="1" applyAlignment="1">
      <alignment horizontal="center" vertical="center" wrapText="1"/>
    </xf>
    <xf numFmtId="0" fontId="1" fillId="22" borderId="2" xfId="0" applyFont="1" applyFill="1" applyBorder="1" applyAlignment="1">
      <alignment wrapText="1"/>
    </xf>
    <xf numFmtId="0" fontId="1" fillId="16" borderId="59" xfId="0" applyFont="1" applyFill="1" applyBorder="1" applyAlignment="1">
      <alignment horizontal="center" vertical="center" wrapText="1"/>
    </xf>
    <xf numFmtId="0" fontId="1" fillId="16" borderId="2" xfId="0" applyFont="1" applyFill="1" applyBorder="1" applyAlignment="1">
      <alignment wrapText="1"/>
    </xf>
    <xf numFmtId="0" fontId="1" fillId="29" borderId="59" xfId="0" applyFont="1" applyFill="1" applyBorder="1" applyAlignment="1">
      <alignment horizontal="center" vertical="center" wrapText="1"/>
    </xf>
    <xf numFmtId="0" fontId="1" fillId="29" borderId="2" xfId="0" applyFont="1" applyFill="1" applyBorder="1" applyAlignment="1">
      <alignment vertical="center" wrapText="1"/>
    </xf>
    <xf numFmtId="0" fontId="0" fillId="0" borderId="71" xfId="0" applyBorder="1" applyAlignment="1">
      <alignment horizontal="center" vertical="center" wrapText="1"/>
    </xf>
    <xf numFmtId="0" fontId="0" fillId="0" borderId="74" xfId="0" applyBorder="1" applyAlignment="1">
      <alignment horizontal="center" vertical="center" wrapText="1"/>
    </xf>
    <xf numFmtId="0" fontId="0" fillId="0" borderId="76" xfId="0" applyBorder="1" applyAlignment="1">
      <alignment horizontal="center" vertical="center" wrapText="1"/>
    </xf>
    <xf numFmtId="0" fontId="0" fillId="13" borderId="38" xfId="0" applyFill="1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0" borderId="75" xfId="0" applyBorder="1" applyAlignment="1">
      <alignment horizontal="center" vertical="center" wrapText="1"/>
    </xf>
    <xf numFmtId="0" fontId="0" fillId="13" borderId="37" xfId="0" applyFill="1" applyBorder="1" applyAlignment="1">
      <alignment horizontal="center" vertical="center" wrapText="1"/>
    </xf>
    <xf numFmtId="0" fontId="0" fillId="32" borderId="0" xfId="0" applyFill="1"/>
    <xf numFmtId="0" fontId="1" fillId="31" borderId="59" xfId="0" applyFont="1" applyFill="1" applyBorder="1" applyAlignment="1">
      <alignment horizontal="center" vertical="center" wrapText="1"/>
    </xf>
    <xf numFmtId="0" fontId="1" fillId="31" borderId="2" xfId="0" applyFont="1" applyFill="1" applyBorder="1" applyAlignment="1">
      <alignment wrapText="1"/>
    </xf>
    <xf numFmtId="0" fontId="1" fillId="44" borderId="59" xfId="0" applyFont="1" applyFill="1" applyBorder="1" applyAlignment="1">
      <alignment horizontal="center" vertical="center" wrapText="1"/>
    </xf>
    <xf numFmtId="0" fontId="1" fillId="44" borderId="2" xfId="0" applyFont="1" applyFill="1" applyBorder="1" applyAlignment="1">
      <alignment vertical="center" wrapText="1"/>
    </xf>
    <xf numFmtId="0" fontId="1" fillId="16" borderId="81" xfId="0" applyFont="1" applyFill="1" applyBorder="1" applyAlignment="1">
      <alignment horizontal="center" vertical="center" wrapText="1"/>
    </xf>
    <xf numFmtId="0" fontId="1" fillId="16" borderId="83" xfId="0" applyFont="1" applyFill="1" applyBorder="1" applyAlignment="1">
      <alignment wrapText="1"/>
    </xf>
    <xf numFmtId="0" fontId="13" fillId="33" borderId="1" xfId="0" applyFont="1" applyFill="1" applyBorder="1" applyAlignment="1">
      <alignment horizontal="center" vertical="center" wrapText="1"/>
    </xf>
    <xf numFmtId="0" fontId="13" fillId="39" borderId="1" xfId="0" applyFont="1" applyFill="1" applyBorder="1" applyAlignment="1">
      <alignment horizontal="center" vertical="center" wrapText="1"/>
    </xf>
    <xf numFmtId="0" fontId="13" fillId="37" borderId="1" xfId="0" applyFont="1" applyFill="1" applyBorder="1" applyAlignment="1">
      <alignment horizontal="center" vertical="center" wrapText="1"/>
    </xf>
    <xf numFmtId="0" fontId="13" fillId="33" borderId="5" xfId="0" applyFont="1" applyFill="1" applyBorder="1" applyAlignment="1">
      <alignment horizontal="center" vertical="center" wrapText="1"/>
    </xf>
    <xf numFmtId="0" fontId="13" fillId="39" borderId="6" xfId="0" applyFont="1" applyFill="1" applyBorder="1" applyAlignment="1">
      <alignment horizontal="center" vertical="center" wrapText="1"/>
    </xf>
    <xf numFmtId="0" fontId="13" fillId="42" borderId="7" xfId="0" applyFont="1" applyFill="1" applyBorder="1" applyAlignment="1">
      <alignment horizontal="center" vertical="center" wrapText="1"/>
    </xf>
    <xf numFmtId="0" fontId="13" fillId="42" borderId="62" xfId="0" applyFont="1" applyFill="1" applyBorder="1" applyAlignment="1">
      <alignment horizontal="center" vertical="center" wrapText="1"/>
    </xf>
    <xf numFmtId="0" fontId="13" fillId="19" borderId="62" xfId="0" applyFont="1" applyFill="1" applyBorder="1" applyAlignment="1">
      <alignment horizontal="center" vertical="center" wrapText="1"/>
    </xf>
    <xf numFmtId="0" fontId="13" fillId="3" borderId="62" xfId="0" applyFont="1" applyFill="1" applyBorder="1" applyAlignment="1">
      <alignment horizontal="center" vertical="center" wrapText="1"/>
    </xf>
    <xf numFmtId="0" fontId="15" fillId="3" borderId="1" xfId="0" applyFont="1" applyFill="1" applyBorder="1" applyAlignment="1">
      <alignment horizontal="center" vertical="center" wrapText="1"/>
    </xf>
    <xf numFmtId="0" fontId="13" fillId="10" borderId="1" xfId="0" applyFont="1" applyFill="1" applyBorder="1" applyAlignment="1">
      <alignment horizontal="center" vertical="center" wrapText="1"/>
    </xf>
    <xf numFmtId="0" fontId="13" fillId="14" borderId="1" xfId="0" applyFont="1" applyFill="1" applyBorder="1" applyAlignment="1">
      <alignment horizontal="center" vertical="center" wrapText="1"/>
    </xf>
    <xf numFmtId="0" fontId="13" fillId="24" borderId="1" xfId="0" applyFont="1" applyFill="1" applyBorder="1" applyAlignment="1">
      <alignment horizontal="center" vertical="center" wrapText="1"/>
    </xf>
    <xf numFmtId="0" fontId="13" fillId="6" borderId="1" xfId="0" applyFont="1" applyFill="1" applyBorder="1" applyAlignment="1">
      <alignment horizontal="center" vertical="center" wrapText="1"/>
    </xf>
    <xf numFmtId="0" fontId="13" fillId="20" borderId="1" xfId="0" applyFont="1" applyFill="1" applyBorder="1" applyAlignment="1">
      <alignment horizontal="center" vertical="center" wrapText="1"/>
    </xf>
    <xf numFmtId="0" fontId="13" fillId="17" borderId="1" xfId="0" applyFont="1" applyFill="1" applyBorder="1" applyAlignment="1">
      <alignment horizontal="center" vertical="center" wrapText="1"/>
    </xf>
    <xf numFmtId="0" fontId="13" fillId="30" borderId="1" xfId="0" applyFont="1" applyFill="1" applyBorder="1" applyAlignment="1">
      <alignment horizontal="center" vertical="center" wrapText="1"/>
    </xf>
    <xf numFmtId="0" fontId="13" fillId="32" borderId="1" xfId="0" applyFont="1" applyFill="1" applyBorder="1" applyAlignment="1">
      <alignment horizontal="center" vertical="center" wrapText="1"/>
    </xf>
    <xf numFmtId="0" fontId="13" fillId="40" borderId="1" xfId="0" applyFont="1" applyFill="1" applyBorder="1" applyAlignment="1">
      <alignment horizontal="center" vertical="center" wrapText="1"/>
    </xf>
    <xf numFmtId="0" fontId="15" fillId="3" borderId="5" xfId="0" applyFont="1" applyFill="1" applyBorder="1" applyAlignment="1">
      <alignment horizontal="center" vertical="center" wrapText="1"/>
    </xf>
    <xf numFmtId="0" fontId="13" fillId="24" borderId="6" xfId="0" applyFont="1" applyFill="1" applyBorder="1" applyAlignment="1">
      <alignment horizontal="center" vertical="center" wrapText="1"/>
    </xf>
    <xf numFmtId="0" fontId="13" fillId="6" borderId="5" xfId="0" applyFont="1" applyFill="1" applyBorder="1" applyAlignment="1">
      <alignment horizontal="center" vertical="center" wrapText="1"/>
    </xf>
    <xf numFmtId="0" fontId="13" fillId="6" borderId="6" xfId="0" applyFont="1" applyFill="1" applyBorder="1" applyAlignment="1">
      <alignment horizontal="center" vertical="center" wrapText="1"/>
    </xf>
    <xf numFmtId="0" fontId="13" fillId="20" borderId="5" xfId="0" applyFont="1" applyFill="1" applyBorder="1" applyAlignment="1">
      <alignment horizontal="center" vertical="center" wrapText="1"/>
    </xf>
    <xf numFmtId="0" fontId="13" fillId="32" borderId="6" xfId="0" applyFont="1" applyFill="1" applyBorder="1" applyAlignment="1">
      <alignment horizontal="center" vertical="center" wrapText="1"/>
    </xf>
    <xf numFmtId="0" fontId="13" fillId="40" borderId="6" xfId="0" applyFont="1" applyFill="1" applyBorder="1" applyAlignment="1">
      <alignment horizontal="center" vertical="center" wrapText="1"/>
    </xf>
    <xf numFmtId="0" fontId="1" fillId="48" borderId="59" xfId="0" applyFont="1" applyFill="1" applyBorder="1" applyAlignment="1">
      <alignment horizontal="center" vertical="center" wrapText="1"/>
    </xf>
    <xf numFmtId="0" fontId="1" fillId="48" borderId="2" xfId="0" applyFont="1" applyFill="1" applyBorder="1" applyAlignment="1">
      <alignment wrapText="1"/>
    </xf>
    <xf numFmtId="0" fontId="0" fillId="0" borderId="1" xfId="0" applyBorder="1"/>
    <xf numFmtId="0" fontId="0" fillId="39" borderId="0" xfId="0" applyFill="1"/>
    <xf numFmtId="0" fontId="0" fillId="5" borderId="0" xfId="0" applyFill="1"/>
    <xf numFmtId="0" fontId="1" fillId="48" borderId="59" xfId="0" applyFont="1" applyFill="1" applyBorder="1" applyAlignment="1">
      <alignment horizontal="center" vertical="center" wrapText="1"/>
    </xf>
    <xf numFmtId="0" fontId="1" fillId="48" borderId="59" xfId="0" applyFont="1" applyFill="1" applyBorder="1" applyAlignment="1">
      <alignment vertical="center" wrapText="1"/>
    </xf>
    <xf numFmtId="0" fontId="1" fillId="48" borderId="2" xfId="0" applyFont="1" applyFill="1" applyBorder="1" applyAlignment="1">
      <alignment vertical="center" wrapText="1"/>
    </xf>
    <xf numFmtId="0" fontId="2" fillId="5" borderId="0" xfId="0" applyFont="1" applyFill="1" applyAlignment="1">
      <alignment vertical="center" wrapText="1"/>
    </xf>
    <xf numFmtId="0" fontId="0" fillId="4" borderId="0" xfId="0" applyFill="1"/>
    <xf numFmtId="0" fontId="1" fillId="49" borderId="59" xfId="0" applyFont="1" applyFill="1" applyBorder="1" applyAlignment="1">
      <alignment horizontal="center" vertical="center" wrapText="1"/>
    </xf>
    <xf numFmtId="0" fontId="1" fillId="49" borderId="2" xfId="0" applyFont="1" applyFill="1" applyBorder="1" applyAlignment="1">
      <alignment vertical="center" wrapText="1"/>
    </xf>
    <xf numFmtId="0" fontId="0" fillId="47" borderId="0" xfId="0" applyFill="1"/>
    <xf numFmtId="0" fontId="1" fillId="35" borderId="59" xfId="0" applyFont="1" applyFill="1" applyBorder="1" applyAlignment="1">
      <alignment horizontal="center" vertical="center" wrapText="1"/>
    </xf>
    <xf numFmtId="0" fontId="1" fillId="35" borderId="2" xfId="0" applyFont="1" applyFill="1" applyBorder="1" applyAlignment="1">
      <alignment wrapText="1"/>
    </xf>
    <xf numFmtId="0" fontId="0" fillId="52" borderId="74" xfId="0" applyFill="1" applyBorder="1" applyAlignment="1">
      <alignment horizontal="center" vertical="center" wrapText="1"/>
    </xf>
    <xf numFmtId="0" fontId="0" fillId="52" borderId="71" xfId="0" applyFill="1" applyBorder="1" applyAlignment="1">
      <alignment horizontal="center" vertical="center" wrapText="1"/>
    </xf>
    <xf numFmtId="0" fontId="0" fillId="52" borderId="76" xfId="0" applyFill="1" applyBorder="1" applyAlignment="1">
      <alignment horizontal="center" vertical="center" wrapText="1"/>
    </xf>
    <xf numFmtId="0" fontId="0" fillId="42" borderId="38" xfId="0" applyFill="1" applyBorder="1" applyAlignment="1">
      <alignment horizontal="center" vertical="center" wrapText="1"/>
    </xf>
    <xf numFmtId="0" fontId="0" fillId="42" borderId="37" xfId="0" applyFill="1" applyBorder="1" applyAlignment="1">
      <alignment horizontal="center" vertical="center" wrapText="1"/>
    </xf>
    <xf numFmtId="0" fontId="0" fillId="5" borderId="0" xfId="0" applyFill="1" applyAlignment="1">
      <alignment vertical="center"/>
    </xf>
    <xf numFmtId="0" fontId="0" fillId="5" borderId="0" xfId="0" applyFill="1" applyBorder="1" applyAlignment="1">
      <alignment vertical="center" wrapText="1"/>
    </xf>
    <xf numFmtId="0" fontId="1" fillId="41" borderId="59" xfId="0" applyFont="1" applyFill="1" applyBorder="1" applyAlignment="1">
      <alignment horizontal="center" vertical="center" wrapText="1"/>
    </xf>
    <xf numFmtId="0" fontId="1" fillId="41" borderId="2" xfId="0" applyFont="1" applyFill="1" applyBorder="1" applyAlignment="1">
      <alignment wrapText="1"/>
    </xf>
    <xf numFmtId="0" fontId="13" fillId="0" borderId="1" xfId="0" applyFont="1" applyFill="1" applyBorder="1" applyAlignment="1">
      <alignment horizontal="center" vertical="center" wrapText="1"/>
    </xf>
    <xf numFmtId="0" fontId="13" fillId="55" borderId="1" xfId="0" applyFont="1" applyFill="1" applyBorder="1" applyAlignment="1">
      <alignment horizontal="center" vertical="center" wrapText="1"/>
    </xf>
    <xf numFmtId="0" fontId="1" fillId="26" borderId="59" xfId="0" applyFont="1" applyFill="1" applyBorder="1" applyAlignment="1">
      <alignment horizontal="center" vertical="center" wrapText="1"/>
    </xf>
    <xf numFmtId="0" fontId="1" fillId="26" borderId="2" xfId="0" applyFont="1" applyFill="1" applyBorder="1" applyAlignment="1">
      <alignment wrapText="1"/>
    </xf>
    <xf numFmtId="0" fontId="0" fillId="0" borderId="28" xfId="0" applyBorder="1" applyAlignment="1">
      <alignment horizontal="center" vertical="center" wrapText="1"/>
    </xf>
    <xf numFmtId="0" fontId="0" fillId="0" borderId="71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76" xfId="0" applyBorder="1" applyAlignment="1">
      <alignment horizontal="center" vertical="center" wrapText="1"/>
    </xf>
    <xf numFmtId="0" fontId="0" fillId="0" borderId="77" xfId="0" applyBorder="1" applyAlignment="1">
      <alignment horizontal="center" vertical="center" wrapText="1"/>
    </xf>
    <xf numFmtId="0" fontId="0" fillId="13" borderId="36" xfId="0" applyFill="1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0" borderId="75" xfId="0" applyBorder="1" applyAlignment="1">
      <alignment horizontal="center" vertical="center" wrapText="1"/>
    </xf>
    <xf numFmtId="0" fontId="0" fillId="13" borderId="37" xfId="0" applyFill="1" applyBorder="1" applyAlignment="1">
      <alignment horizontal="center" vertical="center" wrapText="1"/>
    </xf>
    <xf numFmtId="0" fontId="0" fillId="0" borderId="78" xfId="0" applyBorder="1" applyAlignment="1">
      <alignment horizontal="center" vertical="center" wrapText="1"/>
    </xf>
    <xf numFmtId="0" fontId="0" fillId="12" borderId="74" xfId="0" applyFill="1" applyBorder="1" applyAlignment="1">
      <alignment horizontal="center" vertical="center" wrapText="1"/>
    </xf>
    <xf numFmtId="0" fontId="0" fillId="12" borderId="27" xfId="0" applyFill="1" applyBorder="1" applyAlignment="1">
      <alignment horizontal="center" vertical="center" wrapText="1"/>
    </xf>
    <xf numFmtId="0" fontId="0" fillId="12" borderId="71" xfId="0" applyFill="1" applyBorder="1" applyAlignment="1">
      <alignment horizontal="center" vertical="center" wrapText="1"/>
    </xf>
    <xf numFmtId="0" fontId="0" fillId="12" borderId="75" xfId="0" applyFill="1" applyBorder="1" applyAlignment="1">
      <alignment horizontal="center" vertical="center" wrapText="1"/>
    </xf>
    <xf numFmtId="0" fontId="0" fillId="12" borderId="76" xfId="0" applyFill="1" applyBorder="1" applyAlignment="1">
      <alignment horizontal="center" vertical="center" wrapText="1"/>
    </xf>
    <xf numFmtId="0" fontId="0" fillId="12" borderId="28" xfId="0" applyFill="1" applyBorder="1" applyAlignment="1">
      <alignment horizontal="center" vertical="center" wrapText="1"/>
    </xf>
    <xf numFmtId="0" fontId="0" fillId="52" borderId="76" xfId="0" applyFill="1" applyBorder="1" applyAlignment="1">
      <alignment horizontal="center" vertical="center" wrapText="1"/>
    </xf>
    <xf numFmtId="0" fontId="0" fillId="42" borderId="38" xfId="0" applyFill="1" applyBorder="1" applyAlignment="1">
      <alignment horizontal="center" vertical="center" wrapText="1"/>
    </xf>
    <xf numFmtId="0" fontId="0" fillId="42" borderId="37" xfId="0" applyFill="1" applyBorder="1" applyAlignment="1">
      <alignment horizontal="center" vertical="center" wrapText="1"/>
    </xf>
    <xf numFmtId="0" fontId="8" fillId="35" borderId="9" xfId="0" applyFont="1" applyFill="1" applyBorder="1" applyAlignment="1">
      <alignment horizontal="center" vertical="center" wrapText="1"/>
    </xf>
    <xf numFmtId="0" fontId="8" fillId="35" borderId="35" xfId="0" applyFont="1" applyFill="1" applyBorder="1" applyAlignment="1">
      <alignment horizontal="center" vertical="center" wrapText="1"/>
    </xf>
    <xf numFmtId="0" fontId="0" fillId="0" borderId="25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5" borderId="14" xfId="0" applyFill="1" applyBorder="1" applyAlignment="1">
      <alignment horizontal="center" vertical="center" wrapText="1"/>
    </xf>
    <xf numFmtId="0" fontId="0" fillId="5" borderId="27" xfId="0" applyFill="1" applyBorder="1" applyAlignment="1">
      <alignment horizontal="center" vertical="center" wrapText="1"/>
    </xf>
    <xf numFmtId="0" fontId="0" fillId="0" borderId="71" xfId="0" applyBorder="1" applyAlignment="1">
      <alignment horizontal="center" vertical="center" wrapText="1"/>
    </xf>
    <xf numFmtId="0" fontId="0" fillId="0" borderId="75" xfId="0" applyBorder="1" applyAlignment="1">
      <alignment horizontal="center" vertical="center" wrapText="1"/>
    </xf>
    <xf numFmtId="0" fontId="0" fillId="0" borderId="76" xfId="0" applyBorder="1" applyAlignment="1">
      <alignment horizontal="center" vertical="center" wrapText="1"/>
    </xf>
    <xf numFmtId="0" fontId="0" fillId="0" borderId="74" xfId="0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13" borderId="38" xfId="0" applyFill="1" applyBorder="1" applyAlignment="1">
      <alignment horizontal="center" vertical="center" wrapText="1"/>
    </xf>
    <xf numFmtId="0" fontId="0" fillId="13" borderId="37" xfId="0" applyFill="1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13" borderId="36" xfId="0" applyFill="1" applyBorder="1" applyAlignment="1">
      <alignment horizontal="center" vertical="center" wrapText="1"/>
    </xf>
    <xf numFmtId="0" fontId="0" fillId="9" borderId="37" xfId="0" applyFill="1" applyBorder="1" applyAlignment="1">
      <alignment horizontal="center" vertical="center" wrapText="1"/>
    </xf>
    <xf numFmtId="0" fontId="0" fillId="5" borderId="74" xfId="0" applyFill="1" applyBorder="1" applyAlignment="1">
      <alignment horizontal="center" vertical="center" wrapText="1"/>
    </xf>
    <xf numFmtId="0" fontId="0" fillId="25" borderId="74" xfId="0" applyFill="1" applyBorder="1" applyAlignment="1">
      <alignment horizontal="center" vertical="center" wrapText="1"/>
    </xf>
    <xf numFmtId="0" fontId="0" fillId="25" borderId="27" xfId="0" applyFill="1" applyBorder="1" applyAlignment="1">
      <alignment horizontal="center" vertical="center" wrapText="1"/>
    </xf>
    <xf numFmtId="0" fontId="0" fillId="25" borderId="71" xfId="0" applyFill="1" applyBorder="1" applyAlignment="1">
      <alignment horizontal="center" vertical="center" wrapText="1"/>
    </xf>
    <xf numFmtId="0" fontId="0" fillId="25" borderId="75" xfId="0" applyFill="1" applyBorder="1" applyAlignment="1">
      <alignment horizontal="center" vertical="center" wrapText="1"/>
    </xf>
    <xf numFmtId="0" fontId="0" fillId="25" borderId="76" xfId="0" applyFill="1" applyBorder="1" applyAlignment="1">
      <alignment horizontal="center" vertical="center" wrapText="1"/>
    </xf>
    <xf numFmtId="0" fontId="0" fillId="25" borderId="28" xfId="0" applyFill="1" applyBorder="1" applyAlignment="1">
      <alignment horizontal="center" vertical="center" wrapText="1"/>
    </xf>
    <xf numFmtId="0" fontId="0" fillId="17" borderId="74" xfId="0" applyFill="1" applyBorder="1" applyAlignment="1">
      <alignment horizontal="center" vertical="center" wrapText="1"/>
    </xf>
    <xf numFmtId="0" fontId="0" fillId="17" borderId="27" xfId="0" applyFill="1" applyBorder="1" applyAlignment="1">
      <alignment horizontal="center" vertical="center" wrapText="1"/>
    </xf>
    <xf numFmtId="0" fontId="0" fillId="17" borderId="71" xfId="0" applyFill="1" applyBorder="1" applyAlignment="1">
      <alignment horizontal="center" vertical="center" wrapText="1"/>
    </xf>
    <xf numFmtId="0" fontId="0" fillId="17" borderId="75" xfId="0" applyFill="1" applyBorder="1" applyAlignment="1">
      <alignment horizontal="center" vertical="center" wrapText="1"/>
    </xf>
    <xf numFmtId="0" fontId="0" fillId="17" borderId="76" xfId="0" applyFill="1" applyBorder="1" applyAlignment="1">
      <alignment horizontal="center" vertical="center" wrapText="1"/>
    </xf>
    <xf numFmtId="0" fontId="0" fillId="17" borderId="28" xfId="0" applyFill="1" applyBorder="1" applyAlignment="1">
      <alignment horizontal="center" vertical="center" wrapText="1"/>
    </xf>
    <xf numFmtId="0" fontId="0" fillId="26" borderId="38" xfId="0" applyFill="1" applyBorder="1" applyAlignment="1">
      <alignment horizontal="center" vertical="center" wrapText="1"/>
    </xf>
    <xf numFmtId="0" fontId="0" fillId="26" borderId="37" xfId="0" applyFill="1" applyBorder="1" applyAlignment="1">
      <alignment horizontal="center" vertical="center" wrapText="1"/>
    </xf>
    <xf numFmtId="0" fontId="0" fillId="5" borderId="71" xfId="0" applyFill="1" applyBorder="1" applyAlignment="1">
      <alignment horizontal="center" vertical="center" wrapText="1"/>
    </xf>
    <xf numFmtId="0" fontId="0" fillId="5" borderId="75" xfId="0" applyFill="1" applyBorder="1" applyAlignment="1">
      <alignment horizontal="center" vertical="center" wrapText="1"/>
    </xf>
    <xf numFmtId="0" fontId="0" fillId="17" borderId="14" xfId="0" applyFill="1" applyBorder="1" applyAlignment="1">
      <alignment horizontal="center" vertical="center" wrapText="1"/>
    </xf>
    <xf numFmtId="0" fontId="0" fillId="17" borderId="19" xfId="0" applyFill="1" applyBorder="1" applyAlignment="1">
      <alignment horizontal="center" vertical="center" wrapText="1"/>
    </xf>
    <xf numFmtId="0" fontId="0" fillId="28" borderId="27" xfId="0" applyFill="1" applyBorder="1" applyAlignment="1">
      <alignment horizontal="center" vertical="center" wrapText="1"/>
    </xf>
    <xf numFmtId="0" fontId="0" fillId="28" borderId="75" xfId="0" applyFill="1" applyBorder="1" applyAlignment="1">
      <alignment horizontal="center" vertical="center" wrapText="1"/>
    </xf>
    <xf numFmtId="0" fontId="0" fillId="28" borderId="28" xfId="0" applyFill="1" applyBorder="1" applyAlignment="1">
      <alignment horizontal="center" vertical="center" wrapText="1"/>
    </xf>
    <xf numFmtId="0" fontId="0" fillId="30" borderId="37" xfId="0" applyFill="1" applyBorder="1" applyAlignment="1">
      <alignment horizontal="center" vertical="center" wrapText="1"/>
    </xf>
    <xf numFmtId="0" fontId="0" fillId="39" borderId="76" xfId="0" applyFill="1" applyBorder="1" applyAlignment="1">
      <alignment horizontal="center" vertical="center" wrapText="1"/>
    </xf>
    <xf numFmtId="0" fontId="0" fillId="39" borderId="74" xfId="0" applyFill="1" applyBorder="1" applyAlignment="1">
      <alignment horizontal="center" vertical="center" wrapText="1"/>
    </xf>
    <xf numFmtId="0" fontId="0" fillId="39" borderId="71" xfId="0" applyFill="1" applyBorder="1" applyAlignment="1">
      <alignment horizontal="center" vertical="center" wrapText="1"/>
    </xf>
    <xf numFmtId="0" fontId="0" fillId="38" borderId="38" xfId="0" applyFill="1" applyBorder="1" applyAlignment="1">
      <alignment horizontal="center" vertical="center" wrapText="1"/>
    </xf>
    <xf numFmtId="0" fontId="0" fillId="38" borderId="36" xfId="0" applyFill="1" applyBorder="1" applyAlignment="1">
      <alignment horizontal="center" vertical="center" wrapText="1"/>
    </xf>
    <xf numFmtId="0" fontId="0" fillId="39" borderId="14" xfId="0" applyFill="1" applyBorder="1" applyAlignment="1">
      <alignment horizontal="center" vertical="center" wrapText="1"/>
    </xf>
    <xf numFmtId="0" fontId="0" fillId="39" borderId="19" xfId="0" applyFill="1" applyBorder="1" applyAlignment="1">
      <alignment horizontal="center" vertical="center" wrapText="1"/>
    </xf>
    <xf numFmtId="0" fontId="0" fillId="39" borderId="25" xfId="0" applyFill="1" applyBorder="1" applyAlignment="1">
      <alignment horizontal="center" vertical="center" wrapText="1"/>
    </xf>
    <xf numFmtId="0" fontId="0" fillId="0" borderId="29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42" borderId="36" xfId="0" applyFill="1" applyBorder="1" applyAlignment="1">
      <alignment horizontal="center" vertical="center" wrapText="1"/>
    </xf>
    <xf numFmtId="0" fontId="0" fillId="52" borderId="14" xfId="0" applyFill="1" applyBorder="1" applyAlignment="1">
      <alignment horizontal="center" vertical="center" wrapText="1"/>
    </xf>
    <xf numFmtId="0" fontId="0" fillId="52" borderId="19" xfId="0" applyFill="1" applyBorder="1" applyAlignment="1">
      <alignment horizontal="center" vertical="center" wrapText="1"/>
    </xf>
    <xf numFmtId="0" fontId="0" fillId="42" borderId="2" xfId="0" applyFill="1" applyBorder="1" applyAlignment="1">
      <alignment horizontal="center" vertical="center" wrapText="1"/>
    </xf>
    <xf numFmtId="0" fontId="0" fillId="0" borderId="72" xfId="0" applyBorder="1" applyAlignment="1">
      <alignment horizontal="center" vertical="center" wrapText="1"/>
    </xf>
    <xf numFmtId="0" fontId="0" fillId="0" borderId="59" xfId="0" applyBorder="1" applyAlignment="1">
      <alignment horizontal="center" vertical="center" wrapText="1"/>
    </xf>
    <xf numFmtId="0" fontId="0" fillId="13" borderId="2" xfId="0" applyFill="1" applyBorder="1" applyAlignment="1">
      <alignment horizontal="center" vertical="center" wrapText="1"/>
    </xf>
    <xf numFmtId="0" fontId="0" fillId="0" borderId="30" xfId="0" applyBorder="1" applyAlignment="1">
      <alignment horizontal="center" vertical="center" wrapText="1"/>
    </xf>
    <xf numFmtId="0" fontId="0" fillId="52" borderId="72" xfId="0" applyFill="1" applyBorder="1" applyAlignment="1">
      <alignment horizontal="center" vertical="center" wrapText="1"/>
    </xf>
    <xf numFmtId="0" fontId="0" fillId="52" borderId="59" xfId="0" applyFill="1" applyBorder="1" applyAlignment="1">
      <alignment horizontal="center" vertical="center" wrapText="1"/>
    </xf>
    <xf numFmtId="0" fontId="0" fillId="0" borderId="71" xfId="0" applyBorder="1" applyAlignment="1">
      <alignment vertical="center" wrapText="1"/>
    </xf>
    <xf numFmtId="0" fontId="0" fillId="0" borderId="131" xfId="0" applyBorder="1" applyAlignment="1">
      <alignment horizontal="center" vertical="center" wrapText="1"/>
    </xf>
    <xf numFmtId="0" fontId="0" fillId="0" borderId="132" xfId="0" applyBorder="1" applyAlignment="1">
      <alignment horizontal="center" vertical="center" wrapText="1"/>
    </xf>
    <xf numFmtId="0" fontId="0" fillId="0" borderId="19" xfId="0" applyBorder="1" applyAlignment="1">
      <alignment vertical="center" wrapText="1"/>
    </xf>
    <xf numFmtId="0" fontId="0" fillId="0" borderId="96" xfId="0" applyBorder="1" applyAlignment="1">
      <alignment vertical="center" wrapText="1"/>
    </xf>
    <xf numFmtId="0" fontId="0" fillId="0" borderId="25" xfId="0" applyBorder="1" applyAlignment="1">
      <alignment horizontal="center" vertical="center" wrapText="1"/>
    </xf>
    <xf numFmtId="0" fontId="0" fillId="5" borderId="14" xfId="0" applyFill="1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13" borderId="36" xfId="0" applyFill="1" applyBorder="1" applyAlignment="1">
      <alignment horizontal="center" vertical="center" wrapText="1"/>
    </xf>
    <xf numFmtId="0" fontId="0" fillId="43" borderId="27" xfId="0" applyFill="1" applyBorder="1" applyAlignment="1">
      <alignment horizontal="center" vertical="center" wrapText="1"/>
    </xf>
    <xf numFmtId="0" fontId="0" fillId="43" borderId="75" xfId="0" applyFill="1" applyBorder="1" applyAlignment="1">
      <alignment horizontal="center" vertical="center" wrapText="1"/>
    </xf>
    <xf numFmtId="0" fontId="0" fillId="9" borderId="36" xfId="0" applyFill="1" applyBorder="1" applyAlignment="1">
      <alignment horizontal="center" vertical="center" wrapText="1"/>
    </xf>
    <xf numFmtId="0" fontId="0" fillId="12" borderId="14" xfId="0" applyFill="1" applyBorder="1" applyAlignment="1">
      <alignment horizontal="center" vertical="center" wrapText="1"/>
    </xf>
    <xf numFmtId="0" fontId="0" fillId="12" borderId="19" xfId="0" applyFill="1" applyBorder="1" applyAlignment="1">
      <alignment horizontal="center" vertical="center" wrapText="1"/>
    </xf>
    <xf numFmtId="0" fontId="0" fillId="12" borderId="25" xfId="0" applyFill="1" applyBorder="1" applyAlignment="1">
      <alignment horizontal="center" vertical="center" wrapText="1"/>
    </xf>
    <xf numFmtId="0" fontId="0" fillId="9" borderId="2" xfId="0" applyFill="1" applyBorder="1" applyAlignment="1">
      <alignment horizontal="center" vertical="center" wrapText="1"/>
    </xf>
    <xf numFmtId="0" fontId="0" fillId="12" borderId="72" xfId="0" applyFill="1" applyBorder="1" applyAlignment="1">
      <alignment horizontal="center" vertical="center" wrapText="1"/>
    </xf>
    <xf numFmtId="0" fontId="0" fillId="12" borderId="59" xfId="0" applyFill="1" applyBorder="1" applyAlignment="1">
      <alignment horizontal="center" vertical="center" wrapText="1"/>
    </xf>
    <xf numFmtId="0" fontId="0" fillId="12" borderId="30" xfId="0" applyFill="1" applyBorder="1" applyAlignment="1">
      <alignment horizontal="center" vertical="center" wrapText="1"/>
    </xf>
    <xf numFmtId="0" fontId="0" fillId="25" borderId="19" xfId="0" applyFill="1" applyBorder="1" applyAlignment="1">
      <alignment horizontal="center" vertical="center" wrapText="1"/>
    </xf>
    <xf numFmtId="0" fontId="0" fillId="25" borderId="25" xfId="0" applyFill="1" applyBorder="1" applyAlignment="1">
      <alignment horizontal="center" vertical="center" wrapText="1"/>
    </xf>
    <xf numFmtId="0" fontId="0" fillId="5" borderId="19" xfId="0" applyFill="1" applyBorder="1" applyAlignment="1">
      <alignment horizontal="center" vertical="center" wrapText="1"/>
    </xf>
    <xf numFmtId="0" fontId="0" fillId="25" borderId="14" xfId="0" applyFill="1" applyBorder="1" applyAlignment="1">
      <alignment horizontal="center" vertical="center" wrapText="1"/>
    </xf>
    <xf numFmtId="0" fontId="0" fillId="26" borderId="36" xfId="0" applyFill="1" applyBorder="1" applyAlignment="1">
      <alignment horizontal="center" vertical="center" wrapText="1"/>
    </xf>
    <xf numFmtId="0" fontId="0" fillId="17" borderId="25" xfId="0" applyFill="1" applyBorder="1" applyAlignment="1">
      <alignment horizontal="center" vertical="center" wrapText="1"/>
    </xf>
    <xf numFmtId="0" fontId="0" fillId="26" borderId="2" xfId="0" applyFill="1" applyBorder="1" applyAlignment="1">
      <alignment horizontal="center" vertical="center" wrapText="1"/>
    </xf>
    <xf numFmtId="0" fontId="0" fillId="5" borderId="72" xfId="0" applyFill="1" applyBorder="1" applyAlignment="1">
      <alignment horizontal="center" vertical="center" wrapText="1"/>
    </xf>
    <xf numFmtId="0" fontId="0" fillId="5" borderId="59" xfId="0" applyFill="1" applyBorder="1" applyAlignment="1">
      <alignment horizontal="center" vertical="center" wrapText="1"/>
    </xf>
    <xf numFmtId="0" fontId="0" fillId="17" borderId="72" xfId="0" applyFill="1" applyBorder="1" applyAlignment="1">
      <alignment horizontal="center" vertical="center" wrapText="1"/>
    </xf>
    <xf numFmtId="0" fontId="0" fillId="17" borderId="59" xfId="0" applyFill="1" applyBorder="1" applyAlignment="1">
      <alignment horizontal="center" vertical="center" wrapText="1"/>
    </xf>
    <xf numFmtId="0" fontId="0" fillId="17" borderId="30" xfId="0" applyFill="1" applyBorder="1" applyAlignment="1">
      <alignment horizontal="center" vertical="center" wrapText="1"/>
    </xf>
    <xf numFmtId="0" fontId="0" fillId="17" borderId="27" xfId="0" applyFill="1" applyBorder="1" applyAlignment="1">
      <alignment vertical="center" wrapText="1"/>
    </xf>
    <xf numFmtId="0" fontId="0" fillId="17" borderId="75" xfId="0" applyFill="1" applyBorder="1" applyAlignment="1">
      <alignment vertical="center" wrapText="1"/>
    </xf>
    <xf numFmtId="0" fontId="0" fillId="17" borderId="28" xfId="0" applyFill="1" applyBorder="1" applyAlignment="1">
      <alignment vertical="center" wrapText="1"/>
    </xf>
    <xf numFmtId="0" fontId="0" fillId="0" borderId="75" xfId="0" applyBorder="1" applyAlignment="1">
      <alignment vertical="center" wrapText="1"/>
    </xf>
    <xf numFmtId="0" fontId="0" fillId="0" borderId="27" xfId="0" applyBorder="1" applyAlignment="1">
      <alignment vertical="center" wrapText="1"/>
    </xf>
    <xf numFmtId="0" fontId="0" fillId="0" borderId="72" xfId="0" applyBorder="1" applyAlignment="1">
      <alignment vertical="center" wrapText="1"/>
    </xf>
    <xf numFmtId="0" fontId="0" fillId="0" borderId="59" xfId="0" applyBorder="1" applyAlignment="1">
      <alignment vertical="center" wrapText="1"/>
    </xf>
    <xf numFmtId="0" fontId="0" fillId="55" borderId="74" xfId="0" applyFill="1" applyBorder="1" applyAlignment="1">
      <alignment horizontal="center" vertical="center" wrapText="1"/>
    </xf>
    <xf numFmtId="0" fontId="0" fillId="55" borderId="71" xfId="0" applyFill="1" applyBorder="1" applyAlignment="1">
      <alignment horizontal="center" vertical="center" wrapText="1"/>
    </xf>
    <xf numFmtId="0" fontId="0" fillId="55" borderId="76" xfId="0" applyFill="1" applyBorder="1" applyAlignment="1">
      <alignment horizontal="center" vertical="center" wrapText="1"/>
    </xf>
    <xf numFmtId="0" fontId="0" fillId="30" borderId="36" xfId="0" applyFill="1" applyBorder="1" applyAlignment="1">
      <alignment horizontal="center" vertical="center" wrapText="1"/>
    </xf>
    <xf numFmtId="0" fontId="0" fillId="28" borderId="14" xfId="0" applyFill="1" applyBorder="1" applyAlignment="1">
      <alignment horizontal="center" vertical="center" wrapText="1"/>
    </xf>
    <xf numFmtId="0" fontId="0" fillId="28" borderId="19" xfId="0" applyFill="1" applyBorder="1" applyAlignment="1">
      <alignment horizontal="center" vertical="center" wrapText="1"/>
    </xf>
    <xf numFmtId="0" fontId="0" fillId="28" borderId="25" xfId="0" applyFill="1" applyBorder="1" applyAlignment="1">
      <alignment horizontal="center" vertical="center" wrapText="1"/>
    </xf>
    <xf numFmtId="0" fontId="0" fillId="30" borderId="2" xfId="0" applyFill="1" applyBorder="1" applyAlignment="1">
      <alignment horizontal="center" vertical="center" wrapText="1"/>
    </xf>
    <xf numFmtId="0" fontId="0" fillId="28" borderId="72" xfId="0" applyFill="1" applyBorder="1" applyAlignment="1">
      <alignment horizontal="center" vertical="center" wrapText="1"/>
    </xf>
    <xf numFmtId="0" fontId="0" fillId="28" borderId="59" xfId="0" applyFill="1" applyBorder="1" applyAlignment="1">
      <alignment horizontal="center" vertical="center" wrapText="1"/>
    </xf>
    <xf numFmtId="0" fontId="0" fillId="28" borderId="30" xfId="0" applyFill="1" applyBorder="1" applyAlignment="1">
      <alignment horizontal="center" vertical="center" wrapText="1"/>
    </xf>
    <xf numFmtId="0" fontId="0" fillId="5" borderId="72" xfId="0" applyFill="1" applyBorder="1" applyAlignment="1">
      <alignment vertical="center" wrapText="1"/>
    </xf>
    <xf numFmtId="0" fontId="0" fillId="5" borderId="59" xfId="0" applyFill="1" applyBorder="1" applyAlignment="1">
      <alignment vertical="center" wrapText="1"/>
    </xf>
    <xf numFmtId="0" fontId="0" fillId="5" borderId="30" xfId="0" applyFill="1" applyBorder="1" applyAlignment="1">
      <alignment vertical="center" wrapText="1"/>
    </xf>
    <xf numFmtId="0" fontId="0" fillId="5" borderId="30" xfId="0" applyFill="1" applyBorder="1" applyAlignment="1">
      <alignment horizontal="center" vertical="center" wrapText="1"/>
    </xf>
    <xf numFmtId="0" fontId="0" fillId="38" borderId="2" xfId="0" applyFill="1" applyBorder="1" applyAlignment="1">
      <alignment horizontal="center" vertical="center" wrapText="1"/>
    </xf>
    <xf numFmtId="0" fontId="0" fillId="39" borderId="72" xfId="0" applyFill="1" applyBorder="1" applyAlignment="1">
      <alignment horizontal="center" vertical="center" wrapText="1"/>
    </xf>
    <xf numFmtId="0" fontId="0" fillId="39" borderId="59" xfId="0" applyFill="1" applyBorder="1" applyAlignment="1">
      <alignment horizontal="center" vertical="center" wrapText="1"/>
    </xf>
    <xf numFmtId="0" fontId="0" fillId="39" borderId="30" xfId="0" applyFill="1" applyBorder="1" applyAlignment="1">
      <alignment horizontal="center" vertical="center" wrapText="1"/>
    </xf>
    <xf numFmtId="0" fontId="0" fillId="39" borderId="74" xfId="0" applyFill="1" applyBorder="1" applyAlignment="1">
      <alignment vertical="center" wrapText="1"/>
    </xf>
    <xf numFmtId="0" fontId="0" fillId="0" borderId="103" xfId="0" applyBorder="1" applyAlignment="1">
      <alignment horizontal="center" vertical="center" wrapText="1"/>
    </xf>
    <xf numFmtId="0" fontId="0" fillId="0" borderId="58" xfId="0" applyBorder="1" applyAlignment="1">
      <alignment horizontal="center" vertical="center" wrapText="1"/>
    </xf>
    <xf numFmtId="0" fontId="0" fillId="54" borderId="1" xfId="0" applyFill="1" applyBorder="1"/>
    <xf numFmtId="0" fontId="0" fillId="20" borderId="1" xfId="0" applyFill="1" applyBorder="1"/>
    <xf numFmtId="0" fontId="0" fillId="52" borderId="1" xfId="0" applyFill="1" applyBorder="1"/>
    <xf numFmtId="0" fontId="0" fillId="27" borderId="1" xfId="0" applyFill="1" applyBorder="1"/>
    <xf numFmtId="0" fontId="11" fillId="2" borderId="125" xfId="0" applyFont="1" applyFill="1" applyBorder="1" applyAlignment="1">
      <alignment horizontal="center" vertical="center" wrapText="1"/>
    </xf>
    <xf numFmtId="0" fontId="11" fillId="2" borderId="126" xfId="0" applyFont="1" applyFill="1" applyBorder="1" applyAlignment="1">
      <alignment horizontal="center" vertical="center" wrapText="1"/>
    </xf>
    <xf numFmtId="0" fontId="11" fillId="2" borderId="127" xfId="0" applyFont="1" applyFill="1" applyBorder="1" applyAlignment="1">
      <alignment horizontal="center" vertical="center" wrapText="1"/>
    </xf>
    <xf numFmtId="0" fontId="11" fillId="2" borderId="128" xfId="0" applyFont="1" applyFill="1" applyBorder="1" applyAlignment="1">
      <alignment horizontal="center" vertical="center" wrapText="1"/>
    </xf>
    <xf numFmtId="0" fontId="11" fillId="2" borderId="129" xfId="0" applyFont="1" applyFill="1" applyBorder="1" applyAlignment="1">
      <alignment horizontal="center" vertical="center" wrapText="1"/>
    </xf>
    <xf numFmtId="0" fontId="11" fillId="2" borderId="130" xfId="0" applyFont="1" applyFill="1" applyBorder="1" applyAlignment="1">
      <alignment horizontal="center" vertical="center" wrapText="1"/>
    </xf>
    <xf numFmtId="0" fontId="13" fillId="19" borderId="5" xfId="0" applyFont="1" applyFill="1" applyBorder="1" applyAlignment="1">
      <alignment horizontal="center" vertical="center" wrapText="1"/>
    </xf>
    <xf numFmtId="0" fontId="13" fillId="19" borderId="1" xfId="0" applyFont="1" applyFill="1" applyBorder="1" applyAlignment="1">
      <alignment horizontal="center" vertical="center" wrapText="1"/>
    </xf>
    <xf numFmtId="0" fontId="13" fillId="26" borderId="1" xfId="0" applyFont="1" applyFill="1" applyBorder="1" applyAlignment="1">
      <alignment horizontal="center" vertical="center" wrapText="1"/>
    </xf>
    <xf numFmtId="0" fontId="13" fillId="29" borderId="1" xfId="0" applyFont="1" applyFill="1" applyBorder="1" applyAlignment="1">
      <alignment horizontal="center" vertical="center" wrapText="1"/>
    </xf>
    <xf numFmtId="0" fontId="13" fillId="31" borderId="1" xfId="0" applyFont="1" applyFill="1" applyBorder="1" applyAlignment="1">
      <alignment horizontal="center" vertical="center" wrapText="1"/>
    </xf>
    <xf numFmtId="0" fontId="13" fillId="31" borderId="6" xfId="0" applyFont="1" applyFill="1" applyBorder="1" applyAlignment="1">
      <alignment horizontal="center" vertical="center" wrapText="1"/>
    </xf>
    <xf numFmtId="0" fontId="13" fillId="4" borderId="3" xfId="0" applyFont="1" applyFill="1" applyBorder="1" applyAlignment="1">
      <alignment horizontal="center" vertical="center" wrapText="1"/>
    </xf>
    <xf numFmtId="0" fontId="13" fillId="4" borderId="61" xfId="0" applyFont="1" applyFill="1" applyBorder="1" applyAlignment="1">
      <alignment horizontal="center" vertical="center" wrapText="1"/>
    </xf>
    <xf numFmtId="0" fontId="13" fillId="7" borderId="5" xfId="0" applyFont="1" applyFill="1" applyBorder="1" applyAlignment="1">
      <alignment horizontal="center" vertical="center" wrapText="1"/>
    </xf>
    <xf numFmtId="0" fontId="13" fillId="7" borderId="1" xfId="0" applyFont="1" applyFill="1" applyBorder="1" applyAlignment="1">
      <alignment horizontal="center" vertical="center" wrapText="1"/>
    </xf>
    <xf numFmtId="0" fontId="13" fillId="7" borderId="6" xfId="0" applyFont="1" applyFill="1" applyBorder="1" applyAlignment="1">
      <alignment horizontal="center" vertical="center" wrapText="1"/>
    </xf>
    <xf numFmtId="0" fontId="13" fillId="9" borderId="61" xfId="0" applyFont="1" applyFill="1" applyBorder="1" applyAlignment="1">
      <alignment horizontal="center" vertical="center" wrapText="1"/>
    </xf>
    <xf numFmtId="0" fontId="13" fillId="15" borderId="61" xfId="0" applyFont="1" applyFill="1" applyBorder="1" applyAlignment="1">
      <alignment horizontal="center" vertical="center" wrapText="1"/>
    </xf>
    <xf numFmtId="0" fontId="13" fillId="18" borderId="61" xfId="0" applyFont="1" applyFill="1" applyBorder="1" applyAlignment="1">
      <alignment horizontal="center" vertical="center" wrapText="1"/>
    </xf>
    <xf numFmtId="0" fontId="13" fillId="18" borderId="4" xfId="0" applyFont="1" applyFill="1" applyBorder="1" applyAlignment="1">
      <alignment horizontal="center" vertical="center" wrapText="1"/>
    </xf>
    <xf numFmtId="0" fontId="13" fillId="34" borderId="5" xfId="0" applyFont="1" applyFill="1" applyBorder="1" applyAlignment="1">
      <alignment horizontal="center" vertical="center" wrapText="1"/>
    </xf>
    <xf numFmtId="0" fontId="13" fillId="34" borderId="1" xfId="0" applyFont="1" applyFill="1" applyBorder="1" applyAlignment="1">
      <alignment horizontal="center" vertical="center" wrapText="1"/>
    </xf>
    <xf numFmtId="0" fontId="13" fillId="38" borderId="1" xfId="0" applyFont="1" applyFill="1" applyBorder="1" applyAlignment="1">
      <alignment horizontal="center" vertical="center" wrapText="1"/>
    </xf>
    <xf numFmtId="0" fontId="13" fillId="36" borderId="1" xfId="0" applyFont="1" applyFill="1" applyBorder="1" applyAlignment="1">
      <alignment horizontal="center" vertical="center" wrapText="1"/>
    </xf>
    <xf numFmtId="0" fontId="13" fillId="41" borderId="1" xfId="0" applyFont="1" applyFill="1" applyBorder="1" applyAlignment="1">
      <alignment horizontal="center" vertical="center" wrapText="1"/>
    </xf>
    <xf numFmtId="0" fontId="13" fillId="41" borderId="6" xfId="0" applyFont="1" applyFill="1" applyBorder="1" applyAlignment="1">
      <alignment horizontal="center" vertical="center" wrapText="1"/>
    </xf>
    <xf numFmtId="0" fontId="13" fillId="35" borderId="5" xfId="0" applyFont="1" applyFill="1" applyBorder="1" applyAlignment="1">
      <alignment horizontal="center" vertical="center" wrapText="1"/>
    </xf>
    <xf numFmtId="0" fontId="13" fillId="35" borderId="1" xfId="0" applyFont="1" applyFill="1" applyBorder="1" applyAlignment="1">
      <alignment horizontal="center" vertical="center" wrapText="1"/>
    </xf>
    <xf numFmtId="0" fontId="13" fillId="22" borderId="1" xfId="0" applyFont="1" applyFill="1" applyBorder="1" applyAlignment="1">
      <alignment horizontal="center" vertical="center" wrapText="1"/>
    </xf>
    <xf numFmtId="0" fontId="13" fillId="51" borderId="133" xfId="0" applyFont="1" applyFill="1" applyBorder="1" applyAlignment="1">
      <alignment horizontal="center"/>
    </xf>
    <xf numFmtId="0" fontId="13" fillId="51" borderId="51" xfId="0" applyFont="1" applyFill="1" applyBorder="1" applyAlignment="1">
      <alignment horizontal="center"/>
    </xf>
    <xf numFmtId="0" fontId="14" fillId="2" borderId="0" xfId="0" applyFont="1" applyFill="1" applyAlignment="1">
      <alignment horizontal="center" vertical="center"/>
    </xf>
    <xf numFmtId="0" fontId="0" fillId="0" borderId="24" xfId="0" applyBorder="1" applyAlignment="1">
      <alignment horizontal="center" vertical="center" wrapText="1"/>
    </xf>
    <xf numFmtId="0" fontId="0" fillId="0" borderId="25" xfId="0" applyBorder="1" applyAlignment="1">
      <alignment horizontal="center" vertical="center" wrapText="1"/>
    </xf>
    <xf numFmtId="0" fontId="0" fillId="0" borderId="26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2" borderId="23" xfId="0" applyFill="1" applyBorder="1" applyAlignment="1">
      <alignment horizontal="center" vertical="center" wrapText="1"/>
    </xf>
    <xf numFmtId="0" fontId="0" fillId="2" borderId="14" xfId="0" applyFill="1" applyBorder="1" applyAlignment="1">
      <alignment horizontal="center" vertical="center" wrapText="1"/>
    </xf>
    <xf numFmtId="0" fontId="0" fillId="2" borderId="15" xfId="0" applyFill="1" applyBorder="1" applyAlignment="1">
      <alignment horizontal="center" vertical="center" wrapText="1"/>
    </xf>
    <xf numFmtId="0" fontId="0" fillId="5" borderId="23" xfId="0" applyFill="1" applyBorder="1" applyAlignment="1">
      <alignment horizontal="center" vertical="center" wrapText="1"/>
    </xf>
    <xf numFmtId="0" fontId="0" fillId="5" borderId="14" xfId="0" applyFill="1" applyBorder="1" applyAlignment="1">
      <alignment horizontal="center" vertical="center" wrapText="1"/>
    </xf>
    <xf numFmtId="0" fontId="0" fillId="5" borderId="15" xfId="0" applyFill="1" applyBorder="1" applyAlignment="1">
      <alignment horizontal="center" vertical="center" wrapText="1"/>
    </xf>
    <xf numFmtId="0" fontId="0" fillId="5" borderId="27" xfId="0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 wrapText="1"/>
    </xf>
    <xf numFmtId="0" fontId="0" fillId="2" borderId="5" xfId="0" applyFill="1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2" borderId="21" xfId="0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5" borderId="5" xfId="0" applyFill="1" applyBorder="1" applyAlignment="1">
      <alignment horizontal="center" vertical="center" wrapText="1"/>
    </xf>
    <xf numFmtId="0" fontId="0" fillId="5" borderId="7" xfId="0" applyFill="1" applyBorder="1" applyAlignment="1">
      <alignment horizontal="center" vertical="center" wrapText="1"/>
    </xf>
    <xf numFmtId="0" fontId="0" fillId="2" borderId="6" xfId="0" applyFill="1" applyBorder="1" applyAlignment="1">
      <alignment horizontal="center" vertical="center" wrapText="1"/>
    </xf>
    <xf numFmtId="0" fontId="0" fillId="2" borderId="8" xfId="0" applyFill="1" applyBorder="1" applyAlignment="1">
      <alignment horizontal="center" vertical="center" wrapText="1"/>
    </xf>
    <xf numFmtId="0" fontId="0" fillId="2" borderId="6" xfId="0" applyFill="1" applyBorder="1" applyAlignment="1">
      <alignment horizontal="center" vertical="center"/>
    </xf>
    <xf numFmtId="0" fontId="0" fillId="2" borderId="22" xfId="0" applyFill="1" applyBorder="1" applyAlignment="1">
      <alignment horizontal="center" vertical="center" wrapText="1"/>
    </xf>
    <xf numFmtId="0" fontId="0" fillId="2" borderId="17" xfId="0" applyFill="1" applyBorder="1" applyAlignment="1">
      <alignment horizontal="center" vertical="center" wrapText="1"/>
    </xf>
    <xf numFmtId="0" fontId="0" fillId="5" borderId="3" xfId="0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 wrapText="1"/>
    </xf>
    <xf numFmtId="0" fontId="0" fillId="4" borderId="9" xfId="0" applyFill="1" applyBorder="1" applyAlignment="1">
      <alignment horizontal="center" vertical="center"/>
    </xf>
    <xf numFmtId="0" fontId="0" fillId="4" borderId="10" xfId="0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8" borderId="1" xfId="0" applyFont="1" applyFill="1" applyBorder="1" applyAlignment="1">
      <alignment horizontal="center" vertical="center" wrapText="1"/>
    </xf>
    <xf numFmtId="0" fontId="0" fillId="0" borderId="12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4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0" fillId="0" borderId="13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 wrapText="1"/>
    </xf>
    <xf numFmtId="0" fontId="0" fillId="0" borderId="34" xfId="0" applyBorder="1" applyAlignment="1">
      <alignment horizontal="center" vertical="center" wrapText="1"/>
    </xf>
    <xf numFmtId="0" fontId="5" fillId="8" borderId="9" xfId="0" applyFont="1" applyFill="1" applyBorder="1" applyAlignment="1">
      <alignment horizontal="center" vertical="center"/>
    </xf>
    <xf numFmtId="0" fontId="5" fillId="8" borderId="35" xfId="0" applyFont="1" applyFill="1" applyBorder="1" applyAlignment="1">
      <alignment horizontal="center" vertical="center"/>
    </xf>
    <xf numFmtId="0" fontId="5" fillId="8" borderId="10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5" fillId="8" borderId="32" xfId="0" applyFont="1" applyFill="1" applyBorder="1" applyAlignment="1">
      <alignment horizontal="center" vertical="center"/>
    </xf>
    <xf numFmtId="0" fontId="5" fillId="8" borderId="33" xfId="0" applyFont="1" applyFill="1" applyBorder="1" applyAlignment="1">
      <alignment horizontal="center" vertical="center"/>
    </xf>
    <xf numFmtId="0" fontId="5" fillId="8" borderId="34" xfId="0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2" fillId="7" borderId="40" xfId="0" applyFont="1" applyFill="1" applyBorder="1" applyAlignment="1">
      <alignment horizontal="center" vertical="center"/>
    </xf>
    <xf numFmtId="0" fontId="2" fillId="7" borderId="41" xfId="0" applyFont="1" applyFill="1" applyBorder="1" applyAlignment="1">
      <alignment horizontal="center" vertical="center"/>
    </xf>
    <xf numFmtId="0" fontId="6" fillId="8" borderId="33" xfId="0" applyFont="1" applyFill="1" applyBorder="1" applyAlignment="1">
      <alignment horizontal="center" vertical="center"/>
    </xf>
    <xf numFmtId="0" fontId="6" fillId="8" borderId="34" xfId="0" applyFont="1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37" xfId="0" applyFill="1" applyBorder="1" applyAlignment="1">
      <alignment horizontal="center" vertical="center"/>
    </xf>
    <xf numFmtId="0" fontId="0" fillId="7" borderId="38" xfId="0" applyFill="1" applyBorder="1" applyAlignment="1">
      <alignment horizontal="center" vertical="center"/>
    </xf>
    <xf numFmtId="0" fontId="0" fillId="7" borderId="13" xfId="0" applyFill="1" applyBorder="1" applyAlignment="1">
      <alignment horizontal="center"/>
    </xf>
    <xf numFmtId="0" fontId="0" fillId="7" borderId="31" xfId="0" applyFill="1" applyBorder="1" applyAlignment="1">
      <alignment horizontal="center"/>
    </xf>
    <xf numFmtId="0" fontId="0" fillId="7" borderId="34" xfId="0" applyFill="1" applyBorder="1" applyAlignment="1">
      <alignment horizontal="center"/>
    </xf>
    <xf numFmtId="0" fontId="3" fillId="0" borderId="9" xfId="0" applyFont="1" applyBorder="1" applyAlignment="1">
      <alignment horizontal="center" vertical="center"/>
    </xf>
    <xf numFmtId="0" fontId="3" fillId="0" borderId="35" xfId="0" applyFont="1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5" fillId="8" borderId="43" xfId="0" applyFont="1" applyFill="1" applyBorder="1" applyAlignment="1">
      <alignment horizontal="center" vertical="center"/>
    </xf>
    <xf numFmtId="0" fontId="6" fillId="8" borderId="35" xfId="0" applyFont="1" applyFill="1" applyBorder="1" applyAlignment="1">
      <alignment horizontal="center" vertical="center"/>
    </xf>
    <xf numFmtId="0" fontId="6" fillId="8" borderId="10" xfId="0" applyFont="1" applyFill="1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3" fillId="0" borderId="43" xfId="0" applyFont="1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0" fillId="0" borderId="52" xfId="0" applyBorder="1" applyAlignment="1">
      <alignment horizontal="center" vertical="center"/>
    </xf>
    <xf numFmtId="0" fontId="0" fillId="0" borderId="44" xfId="0" applyBorder="1" applyAlignment="1">
      <alignment horizontal="center" vertical="center"/>
    </xf>
    <xf numFmtId="0" fontId="0" fillId="0" borderId="50" xfId="0" applyBorder="1" applyAlignment="1">
      <alignment horizontal="center" vertical="center"/>
    </xf>
    <xf numFmtId="0" fontId="0" fillId="0" borderId="51" xfId="0" applyBorder="1" applyAlignment="1">
      <alignment horizontal="center" vertical="center"/>
    </xf>
    <xf numFmtId="0" fontId="0" fillId="0" borderId="40" xfId="0" applyBorder="1" applyAlignment="1">
      <alignment horizontal="center" vertical="center"/>
    </xf>
    <xf numFmtId="0" fontId="0" fillId="0" borderId="42" xfId="0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0" fontId="0" fillId="0" borderId="52" xfId="0" applyBorder="1" applyAlignment="1">
      <alignment horizontal="center" vertical="center" wrapText="1"/>
    </xf>
    <xf numFmtId="0" fontId="0" fillId="0" borderId="53" xfId="0" applyBorder="1" applyAlignment="1">
      <alignment horizontal="center" vertical="center" wrapText="1"/>
    </xf>
    <xf numFmtId="0" fontId="0" fillId="0" borderId="53" xfId="0" applyBorder="1" applyAlignment="1">
      <alignment horizontal="center" vertical="center"/>
    </xf>
    <xf numFmtId="0" fontId="0" fillId="0" borderId="48" xfId="0" applyBorder="1" applyAlignment="1">
      <alignment horizontal="center" vertical="center"/>
    </xf>
    <xf numFmtId="0" fontId="0" fillId="0" borderId="71" xfId="0" applyBorder="1" applyAlignment="1">
      <alignment horizontal="center" vertical="center" wrapText="1"/>
    </xf>
    <xf numFmtId="0" fontId="0" fillId="0" borderId="75" xfId="0" applyBorder="1" applyAlignment="1">
      <alignment horizontal="center" vertical="center" wrapText="1"/>
    </xf>
    <xf numFmtId="0" fontId="0" fillId="0" borderId="76" xfId="0" applyBorder="1" applyAlignment="1">
      <alignment horizontal="center" vertical="center" wrapText="1"/>
    </xf>
    <xf numFmtId="0" fontId="0" fillId="0" borderId="61" xfId="0" applyBorder="1" applyAlignment="1">
      <alignment horizontal="center" vertical="center" wrapText="1"/>
    </xf>
    <xf numFmtId="0" fontId="0" fillId="0" borderId="18" xfId="0" applyBorder="1" applyAlignment="1">
      <alignment horizontal="center" vertical="center" wrapText="1"/>
    </xf>
    <xf numFmtId="0" fontId="0" fillId="21" borderId="74" xfId="0" applyFill="1" applyBorder="1" applyAlignment="1">
      <alignment horizontal="center" vertical="center" wrapText="1"/>
    </xf>
    <xf numFmtId="0" fontId="0" fillId="21" borderId="27" xfId="0" applyFill="1" applyBorder="1" applyAlignment="1">
      <alignment horizontal="center" vertical="center" wrapText="1"/>
    </xf>
    <xf numFmtId="0" fontId="0" fillId="21" borderId="71" xfId="0" applyFill="1" applyBorder="1" applyAlignment="1">
      <alignment horizontal="center" vertical="center" wrapText="1"/>
    </xf>
    <xf numFmtId="0" fontId="0" fillId="21" borderId="75" xfId="0" applyFill="1" applyBorder="1" applyAlignment="1">
      <alignment horizontal="center" vertical="center" wrapText="1"/>
    </xf>
    <xf numFmtId="0" fontId="0" fillId="21" borderId="76" xfId="0" applyFill="1" applyBorder="1" applyAlignment="1">
      <alignment horizontal="center" vertical="center" wrapText="1"/>
    </xf>
    <xf numFmtId="0" fontId="0" fillId="21" borderId="28" xfId="0" applyFill="1" applyBorder="1" applyAlignment="1">
      <alignment horizontal="center" vertical="center" wrapText="1"/>
    </xf>
    <xf numFmtId="0" fontId="10" fillId="14" borderId="0" xfId="0" applyFont="1" applyFill="1" applyAlignment="1">
      <alignment horizontal="center"/>
    </xf>
    <xf numFmtId="0" fontId="0" fillId="14" borderId="0" xfId="0" applyFill="1" applyAlignment="1">
      <alignment horizontal="center"/>
    </xf>
    <xf numFmtId="0" fontId="0" fillId="14" borderId="103" xfId="0" applyFill="1" applyBorder="1" applyAlignment="1">
      <alignment horizontal="center"/>
    </xf>
    <xf numFmtId="0" fontId="1" fillId="15" borderId="9" xfId="0" applyFont="1" applyFill="1" applyBorder="1" applyAlignment="1">
      <alignment horizontal="center" vertical="center" wrapText="1"/>
    </xf>
    <xf numFmtId="0" fontId="1" fillId="15" borderId="58" xfId="0" applyFont="1" applyFill="1" applyBorder="1" applyAlignment="1">
      <alignment horizontal="center" vertical="center" wrapText="1"/>
    </xf>
    <xf numFmtId="0" fontId="1" fillId="15" borderId="29" xfId="0" applyFont="1" applyFill="1" applyBorder="1" applyAlignment="1">
      <alignment horizontal="center" vertical="center" wrapText="1"/>
    </xf>
    <xf numFmtId="0" fontId="1" fillId="15" borderId="10" xfId="0" applyFont="1" applyFill="1" applyBorder="1" applyAlignment="1">
      <alignment horizontal="center" vertical="center" wrapText="1"/>
    </xf>
    <xf numFmtId="0" fontId="8" fillId="15" borderId="9" xfId="0" applyFont="1" applyFill="1" applyBorder="1" applyAlignment="1">
      <alignment horizontal="center" vertical="center" wrapText="1"/>
    </xf>
    <xf numFmtId="0" fontId="8" fillId="15" borderId="35" xfId="0" applyFont="1" applyFill="1" applyBorder="1" applyAlignment="1">
      <alignment horizontal="center" vertical="center" wrapText="1"/>
    </xf>
    <xf numFmtId="0" fontId="8" fillId="15" borderId="10" xfId="0" applyFont="1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0" fillId="14" borderId="38" xfId="0" applyFill="1" applyBorder="1" applyAlignment="1">
      <alignment horizontal="center" vertical="center" wrapText="1"/>
    </xf>
    <xf numFmtId="0" fontId="0" fillId="14" borderId="37" xfId="0" applyFill="1" applyBorder="1" applyAlignment="1">
      <alignment horizontal="center" vertical="center" wrapText="1"/>
    </xf>
    <xf numFmtId="0" fontId="0" fillId="0" borderId="74" xfId="0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0" borderId="77" xfId="0" applyBorder="1" applyAlignment="1">
      <alignment horizontal="center" vertical="center" wrapText="1"/>
    </xf>
    <xf numFmtId="0" fontId="0" fillId="0" borderId="78" xfId="0" applyBorder="1" applyAlignment="1">
      <alignment horizontal="center" vertical="center" wrapText="1"/>
    </xf>
    <xf numFmtId="0" fontId="0" fillId="13" borderId="38" xfId="0" applyFill="1" applyBorder="1" applyAlignment="1">
      <alignment horizontal="center" vertical="center" wrapText="1"/>
    </xf>
    <xf numFmtId="0" fontId="0" fillId="13" borderId="37" xfId="0" applyFill="1" applyBorder="1" applyAlignment="1">
      <alignment horizontal="center" vertical="center" wrapText="1"/>
    </xf>
    <xf numFmtId="0" fontId="0" fillId="5" borderId="76" xfId="0" applyFill="1" applyBorder="1" applyAlignment="1">
      <alignment horizontal="center" vertical="center" wrapText="1"/>
    </xf>
    <xf numFmtId="0" fontId="0" fillId="5" borderId="28" xfId="0" applyFill="1" applyBorder="1" applyAlignment="1">
      <alignment horizontal="center" vertical="center" wrapText="1"/>
    </xf>
    <xf numFmtId="0" fontId="0" fillId="0" borderId="71" xfId="0" applyBorder="1" applyAlignment="1">
      <alignment horizontal="center" wrapText="1"/>
    </xf>
    <xf numFmtId="0" fontId="0" fillId="0" borderId="75" xfId="0" applyBorder="1" applyAlignment="1">
      <alignment horizontal="center" wrapText="1"/>
    </xf>
    <xf numFmtId="0" fontId="0" fillId="0" borderId="7" xfId="0" applyBorder="1" applyAlignment="1">
      <alignment horizontal="center" vertical="center" wrapText="1"/>
    </xf>
    <xf numFmtId="0" fontId="0" fillId="0" borderId="62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21" borderId="15" xfId="0" applyFill="1" applyBorder="1" applyAlignment="1">
      <alignment horizontal="center" vertical="center" wrapText="1"/>
    </xf>
    <xf numFmtId="0" fontId="0" fillId="21" borderId="23" xfId="0" applyFill="1" applyBorder="1" applyAlignment="1">
      <alignment horizontal="center" vertical="center" wrapText="1"/>
    </xf>
    <xf numFmtId="0" fontId="0" fillId="21" borderId="20" xfId="0" applyFill="1" applyBorder="1" applyAlignment="1">
      <alignment horizontal="center" vertical="center" wrapText="1"/>
    </xf>
    <xf numFmtId="0" fontId="0" fillId="21" borderId="18" xfId="0" applyFill="1" applyBorder="1" applyAlignment="1">
      <alignment horizontal="center" vertical="center" wrapText="1"/>
    </xf>
    <xf numFmtId="0" fontId="0" fillId="21" borderId="14" xfId="0" applyFill="1" applyBorder="1" applyAlignment="1">
      <alignment horizontal="center" vertical="center" wrapText="1"/>
    </xf>
    <xf numFmtId="0" fontId="0" fillId="21" borderId="19" xfId="0" applyFill="1" applyBorder="1" applyAlignment="1">
      <alignment horizontal="center" vertical="center" wrapText="1"/>
    </xf>
    <xf numFmtId="0" fontId="0" fillId="14" borderId="36" xfId="0" applyFill="1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104" xfId="0" applyBorder="1" applyAlignment="1">
      <alignment horizontal="center" vertical="center" wrapText="1"/>
    </xf>
    <xf numFmtId="0" fontId="0" fillId="13" borderId="36" xfId="0" applyFill="1" applyBorder="1" applyAlignment="1">
      <alignment horizontal="center" vertical="center" wrapText="1"/>
    </xf>
    <xf numFmtId="0" fontId="0" fillId="14" borderId="105" xfId="0" applyFill="1" applyBorder="1" applyAlignment="1">
      <alignment horizontal="center" vertical="center" wrapText="1"/>
    </xf>
    <xf numFmtId="0" fontId="0" fillId="14" borderId="115" xfId="0" applyFill="1" applyBorder="1" applyAlignment="1">
      <alignment horizontal="center" vertical="center" wrapText="1"/>
    </xf>
    <xf numFmtId="0" fontId="0" fillId="0" borderId="106" xfId="0" applyBorder="1" applyAlignment="1">
      <alignment horizontal="center" vertical="center" wrapText="1"/>
    </xf>
    <xf numFmtId="0" fontId="0" fillId="0" borderId="116" xfId="0" applyBorder="1" applyAlignment="1">
      <alignment horizontal="center" vertical="center" wrapText="1"/>
    </xf>
    <xf numFmtId="0" fontId="0" fillId="0" borderId="108" xfId="0" applyBorder="1" applyAlignment="1">
      <alignment horizontal="center" vertical="center" wrapText="1"/>
    </xf>
    <xf numFmtId="0" fontId="0" fillId="0" borderId="109" xfId="0" applyBorder="1" applyAlignment="1">
      <alignment horizontal="center" vertical="center" wrapText="1"/>
    </xf>
    <xf numFmtId="0" fontId="0" fillId="0" borderId="118" xfId="0" applyBorder="1" applyAlignment="1">
      <alignment horizontal="center" vertical="center" wrapText="1"/>
    </xf>
    <xf numFmtId="0" fontId="0" fillId="0" borderId="119" xfId="0" applyBorder="1" applyAlignment="1">
      <alignment horizontal="center" vertical="center" wrapText="1"/>
    </xf>
    <xf numFmtId="0" fontId="0" fillId="13" borderId="110" xfId="0" applyFill="1" applyBorder="1" applyAlignment="1">
      <alignment horizontal="center" vertical="center" wrapText="1"/>
    </xf>
    <xf numFmtId="0" fontId="0" fillId="13" borderId="120" xfId="0" applyFill="1" applyBorder="1" applyAlignment="1">
      <alignment horizontal="center" vertical="center" wrapText="1"/>
    </xf>
    <xf numFmtId="0" fontId="0" fillId="0" borderId="111" xfId="0" applyBorder="1" applyAlignment="1">
      <alignment horizontal="center" vertical="center" wrapText="1"/>
    </xf>
    <xf numFmtId="0" fontId="0" fillId="0" borderId="121" xfId="0" applyBorder="1" applyAlignment="1">
      <alignment horizontal="center" vertical="center" wrapText="1"/>
    </xf>
    <xf numFmtId="0" fontId="0" fillId="0" borderId="112" xfId="0" applyBorder="1" applyAlignment="1">
      <alignment horizontal="center" vertical="center" wrapText="1"/>
    </xf>
    <xf numFmtId="0" fontId="0" fillId="0" borderId="122" xfId="0" applyBorder="1" applyAlignment="1">
      <alignment horizontal="center" vertical="center" wrapText="1"/>
    </xf>
    <xf numFmtId="0" fontId="0" fillId="0" borderId="113" xfId="0" applyBorder="1" applyAlignment="1">
      <alignment horizontal="center" vertical="center" wrapText="1"/>
    </xf>
    <xf numFmtId="0" fontId="0" fillId="0" borderId="123" xfId="0" applyBorder="1" applyAlignment="1">
      <alignment horizontal="center" vertical="center" wrapText="1"/>
    </xf>
    <xf numFmtId="0" fontId="0" fillId="21" borderId="111" xfId="0" applyFill="1" applyBorder="1" applyAlignment="1">
      <alignment horizontal="center" vertical="center" wrapText="1"/>
    </xf>
    <xf numFmtId="0" fontId="0" fillId="21" borderId="121" xfId="0" applyFill="1" applyBorder="1" applyAlignment="1">
      <alignment horizontal="center" vertical="center" wrapText="1"/>
    </xf>
    <xf numFmtId="0" fontId="0" fillId="21" borderId="112" xfId="0" applyFill="1" applyBorder="1" applyAlignment="1">
      <alignment horizontal="center" vertical="center" wrapText="1"/>
    </xf>
    <xf numFmtId="0" fontId="0" fillId="21" borderId="122" xfId="0" applyFill="1" applyBorder="1" applyAlignment="1">
      <alignment horizontal="center" vertical="center" wrapText="1"/>
    </xf>
    <xf numFmtId="0" fontId="0" fillId="0" borderId="114" xfId="0" applyBorder="1" applyAlignment="1">
      <alignment horizontal="center" vertical="center" wrapText="1"/>
    </xf>
    <xf numFmtId="0" fontId="0" fillId="0" borderId="124" xfId="0" applyBorder="1" applyAlignment="1">
      <alignment horizontal="center" vertical="center" wrapText="1"/>
    </xf>
    <xf numFmtId="0" fontId="0" fillId="0" borderId="107" xfId="0" applyBorder="1" applyAlignment="1">
      <alignment horizontal="center" vertical="center" wrapText="1"/>
    </xf>
    <xf numFmtId="0" fontId="0" fillId="0" borderId="117" xfId="0" applyBorder="1" applyAlignment="1">
      <alignment horizontal="center" vertical="center" wrapText="1"/>
    </xf>
    <xf numFmtId="0" fontId="0" fillId="21" borderId="113" xfId="0" applyFill="1" applyBorder="1" applyAlignment="1">
      <alignment horizontal="center" vertical="center" wrapText="1"/>
    </xf>
    <xf numFmtId="0" fontId="0" fillId="21" borderId="123" xfId="0" applyFill="1" applyBorder="1" applyAlignment="1">
      <alignment horizontal="center" vertical="center" wrapText="1"/>
    </xf>
    <xf numFmtId="0" fontId="0" fillId="21" borderId="25" xfId="0" applyFill="1" applyBorder="1" applyAlignment="1">
      <alignment horizontal="center" vertical="center" wrapText="1"/>
    </xf>
    <xf numFmtId="0" fontId="0" fillId="0" borderId="29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12" borderId="61" xfId="0" applyFill="1" applyBorder="1" applyAlignment="1">
      <alignment horizontal="center" vertical="center" wrapText="1"/>
    </xf>
    <xf numFmtId="0" fontId="0" fillId="12" borderId="62" xfId="0" applyFill="1" applyBorder="1" applyAlignment="1">
      <alignment horizontal="center" vertical="center" wrapText="1"/>
    </xf>
    <xf numFmtId="0" fontId="0" fillId="12" borderId="26" xfId="0" applyFill="1" applyBorder="1" applyAlignment="1">
      <alignment horizontal="center" vertical="center" wrapText="1"/>
    </xf>
    <xf numFmtId="0" fontId="0" fillId="12" borderId="24" xfId="0" applyFill="1" applyBorder="1" applyAlignment="1">
      <alignment horizontal="center" vertical="center" wrapText="1"/>
    </xf>
    <xf numFmtId="0" fontId="0" fillId="5" borderId="20" xfId="0" applyFill="1" applyBorder="1" applyAlignment="1">
      <alignment horizontal="center" vertical="center" wrapText="1"/>
    </xf>
    <xf numFmtId="0" fontId="0" fillId="5" borderId="18" xfId="0" applyFill="1" applyBorder="1" applyAlignment="1">
      <alignment horizontal="center" vertical="center" wrapText="1"/>
    </xf>
    <xf numFmtId="0" fontId="0" fillId="5" borderId="26" xfId="0" applyFill="1" applyBorder="1" applyAlignment="1">
      <alignment horizontal="center" vertical="center" wrapText="1"/>
    </xf>
    <xf numFmtId="0" fontId="0" fillId="5" borderId="24" xfId="0" applyFill="1" applyBorder="1" applyAlignment="1">
      <alignment horizontal="center" vertical="center" wrapText="1"/>
    </xf>
    <xf numFmtId="0" fontId="0" fillId="9" borderId="54" xfId="0" applyFill="1" applyBorder="1" applyAlignment="1">
      <alignment horizontal="center" vertical="center" wrapText="1"/>
    </xf>
    <xf numFmtId="0" fontId="0" fillId="9" borderId="55" xfId="0" applyFill="1" applyBorder="1" applyAlignment="1">
      <alignment horizontal="center" vertical="center" wrapText="1"/>
    </xf>
    <xf numFmtId="0" fontId="0" fillId="0" borderId="63" xfId="0" applyBorder="1" applyAlignment="1">
      <alignment horizontal="center" vertical="center" wrapText="1"/>
    </xf>
    <xf numFmtId="0" fontId="0" fillId="0" borderId="65" xfId="0" applyBorder="1" applyAlignment="1">
      <alignment horizontal="center" vertical="center" wrapText="1"/>
    </xf>
    <xf numFmtId="0" fontId="0" fillId="0" borderId="64" xfId="0" applyBorder="1" applyAlignment="1">
      <alignment horizontal="center" vertical="center" wrapText="1"/>
    </xf>
    <xf numFmtId="0" fontId="0" fillId="0" borderId="66" xfId="0" applyBorder="1" applyAlignment="1">
      <alignment horizontal="center" vertical="center" wrapText="1"/>
    </xf>
    <xf numFmtId="0" fontId="0" fillId="13" borderId="54" xfId="0" applyFill="1" applyBorder="1" applyAlignment="1">
      <alignment horizontal="center" vertical="center" wrapText="1"/>
    </xf>
    <xf numFmtId="0" fontId="0" fillId="13" borderId="55" xfId="0" applyFill="1" applyBorder="1" applyAlignment="1">
      <alignment horizontal="center" vertical="center" wrapText="1"/>
    </xf>
    <xf numFmtId="0" fontId="0" fillId="12" borderId="74" xfId="0" applyFill="1" applyBorder="1" applyAlignment="1">
      <alignment horizontal="center" vertical="center" wrapText="1"/>
    </xf>
    <xf numFmtId="0" fontId="0" fillId="12" borderId="27" xfId="0" applyFill="1" applyBorder="1" applyAlignment="1">
      <alignment horizontal="center" vertical="center" wrapText="1"/>
    </xf>
    <xf numFmtId="0" fontId="0" fillId="12" borderId="71" xfId="0" applyFill="1" applyBorder="1" applyAlignment="1">
      <alignment horizontal="center" vertical="center" wrapText="1"/>
    </xf>
    <xf numFmtId="0" fontId="0" fillId="12" borderId="75" xfId="0" applyFill="1" applyBorder="1" applyAlignment="1">
      <alignment horizontal="center" vertical="center" wrapText="1"/>
    </xf>
    <xf numFmtId="0" fontId="0" fillId="12" borderId="4" xfId="0" applyFill="1" applyBorder="1" applyAlignment="1">
      <alignment horizontal="center" vertical="center" wrapText="1"/>
    </xf>
    <xf numFmtId="0" fontId="0" fillId="12" borderId="8" xfId="0" applyFill="1" applyBorder="1" applyAlignment="1">
      <alignment horizontal="center" vertical="center" wrapText="1"/>
    </xf>
    <xf numFmtId="0" fontId="0" fillId="12" borderId="3" xfId="0" applyFill="1" applyBorder="1" applyAlignment="1">
      <alignment horizontal="center" vertical="center" wrapText="1"/>
    </xf>
    <xf numFmtId="0" fontId="0" fillId="12" borderId="7" xfId="0" applyFill="1" applyBorder="1" applyAlignment="1">
      <alignment horizontal="center" vertical="center" wrapText="1"/>
    </xf>
    <xf numFmtId="0" fontId="0" fillId="12" borderId="15" xfId="0" applyFill="1" applyBorder="1" applyAlignment="1">
      <alignment horizontal="center" vertical="center" wrapText="1"/>
    </xf>
    <xf numFmtId="0" fontId="0" fillId="12" borderId="23" xfId="0" applyFill="1" applyBorder="1" applyAlignment="1">
      <alignment horizontal="center" vertical="center" wrapText="1"/>
    </xf>
    <xf numFmtId="0" fontId="0" fillId="12" borderId="20" xfId="0" applyFill="1" applyBorder="1" applyAlignment="1">
      <alignment horizontal="center" vertical="center" wrapText="1"/>
    </xf>
    <xf numFmtId="0" fontId="0" fillId="12" borderId="18" xfId="0" applyFill="1" applyBorder="1" applyAlignment="1">
      <alignment horizontal="center" vertical="center" wrapText="1"/>
    </xf>
    <xf numFmtId="0" fontId="0" fillId="0" borderId="57" xfId="0" applyBorder="1" applyAlignment="1">
      <alignment horizontal="center" vertical="center" wrapText="1"/>
    </xf>
    <xf numFmtId="0" fontId="0" fillId="0" borderId="68" xfId="0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0" fillId="0" borderId="60" xfId="0" applyBorder="1" applyAlignment="1">
      <alignment horizontal="center" vertical="center" wrapText="1"/>
    </xf>
    <xf numFmtId="0" fontId="0" fillId="0" borderId="69" xfId="0" applyBorder="1" applyAlignment="1">
      <alignment horizontal="center" vertical="center" wrapText="1"/>
    </xf>
    <xf numFmtId="0" fontId="7" fillId="9" borderId="0" xfId="0" applyFont="1" applyFill="1" applyAlignment="1">
      <alignment horizontal="center" vertical="center"/>
    </xf>
    <xf numFmtId="0" fontId="0" fillId="12" borderId="19" xfId="0" applyFill="1" applyBorder="1" applyAlignment="1">
      <alignment horizontal="center" vertical="center" wrapText="1"/>
    </xf>
    <xf numFmtId="0" fontId="0" fillId="12" borderId="76" xfId="0" applyFill="1" applyBorder="1" applyAlignment="1">
      <alignment horizontal="center" vertical="center" wrapText="1"/>
    </xf>
    <xf numFmtId="0" fontId="0" fillId="12" borderId="25" xfId="0" applyFill="1" applyBorder="1" applyAlignment="1">
      <alignment horizontal="center" vertical="center" wrapText="1"/>
    </xf>
    <xf numFmtId="0" fontId="0" fillId="12" borderId="14" xfId="0" applyFill="1" applyBorder="1" applyAlignment="1">
      <alignment horizontal="center" vertical="center" wrapText="1"/>
    </xf>
    <xf numFmtId="0" fontId="0" fillId="12" borderId="28" xfId="0" applyFill="1" applyBorder="1" applyAlignment="1">
      <alignment horizontal="center" vertical="center" wrapText="1"/>
    </xf>
    <xf numFmtId="0" fontId="0" fillId="9" borderId="38" xfId="0" applyFill="1" applyBorder="1" applyAlignment="1">
      <alignment horizontal="center" vertical="center" wrapText="1"/>
    </xf>
    <xf numFmtId="0" fontId="0" fillId="9" borderId="37" xfId="0" applyFill="1" applyBorder="1" applyAlignment="1">
      <alignment horizontal="center" vertical="center" wrapText="1"/>
    </xf>
    <xf numFmtId="0" fontId="0" fillId="9" borderId="36" xfId="0" applyFill="1" applyBorder="1" applyAlignment="1">
      <alignment horizontal="center" vertical="center" wrapText="1"/>
    </xf>
    <xf numFmtId="0" fontId="0" fillId="5" borderId="74" xfId="0" applyFill="1" applyBorder="1" applyAlignment="1">
      <alignment horizontal="center" vertical="center" wrapText="1"/>
    </xf>
    <xf numFmtId="0" fontId="0" fillId="9" borderId="67" xfId="0" applyFill="1" applyBorder="1" applyAlignment="1">
      <alignment horizontal="center" vertical="center" wrapText="1"/>
    </xf>
    <xf numFmtId="0" fontId="0" fillId="13" borderId="67" xfId="0" applyFill="1" applyBorder="1" applyAlignment="1">
      <alignment horizontal="center" vertical="center" wrapText="1"/>
    </xf>
    <xf numFmtId="0" fontId="0" fillId="0" borderId="61" xfId="0" applyBorder="1" applyAlignment="1">
      <alignment horizontal="center" wrapText="1"/>
    </xf>
    <xf numFmtId="0" fontId="0" fillId="0" borderId="18" xfId="0" applyBorder="1" applyAlignment="1">
      <alignment horizontal="center" wrapText="1"/>
    </xf>
    <xf numFmtId="0" fontId="1" fillId="11" borderId="9" xfId="0" applyFont="1" applyFill="1" applyBorder="1" applyAlignment="1">
      <alignment horizontal="center" vertical="center" wrapText="1"/>
    </xf>
    <xf numFmtId="0" fontId="1" fillId="11" borderId="58" xfId="0" applyFont="1" applyFill="1" applyBorder="1" applyAlignment="1">
      <alignment horizontal="center" vertical="center" wrapText="1"/>
    </xf>
    <xf numFmtId="0" fontId="1" fillId="11" borderId="29" xfId="0" applyFont="1" applyFill="1" applyBorder="1" applyAlignment="1">
      <alignment horizontal="center" vertical="center" wrapText="1"/>
    </xf>
    <xf numFmtId="0" fontId="1" fillId="11" borderId="10" xfId="0" applyFont="1" applyFill="1" applyBorder="1" applyAlignment="1">
      <alignment horizontal="center" vertical="center" wrapText="1"/>
    </xf>
    <xf numFmtId="0" fontId="0" fillId="12" borderId="97" xfId="0" applyFill="1" applyBorder="1" applyAlignment="1">
      <alignment horizontal="center" vertical="center" wrapText="1"/>
    </xf>
    <xf numFmtId="0" fontId="0" fillId="0" borderId="100" xfId="0" applyBorder="1" applyAlignment="1">
      <alignment horizontal="center" vertical="center" wrapText="1"/>
    </xf>
    <xf numFmtId="0" fontId="0" fillId="0" borderId="97" xfId="0" applyBorder="1" applyAlignment="1">
      <alignment horizontal="center" vertical="center" wrapText="1"/>
    </xf>
    <xf numFmtId="0" fontId="0" fillId="0" borderId="101" xfId="0" applyBorder="1" applyAlignment="1">
      <alignment horizontal="center" vertical="center" wrapText="1"/>
    </xf>
    <xf numFmtId="0" fontId="0" fillId="12" borderId="100" xfId="0" applyFill="1" applyBorder="1" applyAlignment="1">
      <alignment horizontal="center" vertical="center" wrapText="1"/>
    </xf>
    <xf numFmtId="0" fontId="0" fillId="9" borderId="86" xfId="0" applyFill="1" applyBorder="1" applyAlignment="1">
      <alignment horizontal="center" vertical="center" wrapText="1"/>
    </xf>
    <xf numFmtId="0" fontId="0" fillId="9" borderId="94" xfId="0" applyFill="1" applyBorder="1" applyAlignment="1">
      <alignment horizontal="center" vertical="center" wrapText="1"/>
    </xf>
    <xf numFmtId="0" fontId="0" fillId="0" borderId="95" xfId="0" applyBorder="1" applyAlignment="1">
      <alignment horizontal="center" vertical="center" wrapText="1"/>
    </xf>
    <xf numFmtId="0" fontId="0" fillId="0" borderId="98" xfId="0" applyBorder="1" applyAlignment="1">
      <alignment horizontal="center" vertical="center" wrapText="1"/>
    </xf>
    <xf numFmtId="0" fontId="0" fillId="13" borderId="99" xfId="0" applyFill="1" applyBorder="1" applyAlignment="1">
      <alignment horizontal="center" vertical="center" wrapText="1"/>
    </xf>
    <xf numFmtId="0" fontId="8" fillId="11" borderId="9" xfId="0" applyFont="1" applyFill="1" applyBorder="1" applyAlignment="1">
      <alignment horizontal="center" vertical="center" wrapText="1"/>
    </xf>
    <xf numFmtId="0" fontId="8" fillId="11" borderId="35" xfId="0" applyFont="1" applyFill="1" applyBorder="1" applyAlignment="1">
      <alignment horizontal="center" vertical="center" wrapText="1"/>
    </xf>
    <xf numFmtId="0" fontId="8" fillId="11" borderId="10" xfId="0" applyFont="1" applyFill="1" applyBorder="1" applyAlignment="1">
      <alignment horizontal="center" vertical="center" wrapText="1"/>
    </xf>
    <xf numFmtId="0" fontId="0" fillId="12" borderId="101" xfId="0" applyFill="1" applyBorder="1" applyAlignment="1">
      <alignment horizontal="center" vertical="center" wrapText="1"/>
    </xf>
    <xf numFmtId="0" fontId="0" fillId="0" borderId="87" xfId="0" applyBorder="1" applyAlignment="1">
      <alignment horizontal="center" vertical="center" wrapText="1"/>
    </xf>
    <xf numFmtId="0" fontId="0" fillId="0" borderId="102" xfId="0" applyBorder="1" applyAlignment="1">
      <alignment horizontal="center" vertical="center" wrapText="1"/>
    </xf>
    <xf numFmtId="0" fontId="0" fillId="0" borderId="90" xfId="0" applyBorder="1" applyAlignment="1">
      <alignment horizontal="center" vertical="center" wrapText="1"/>
    </xf>
    <xf numFmtId="0" fontId="0" fillId="0" borderId="93" xfId="0" applyBorder="1" applyAlignment="1">
      <alignment horizontal="center" vertical="center" wrapText="1"/>
    </xf>
    <xf numFmtId="0" fontId="0" fillId="0" borderId="89" xfId="0" applyBorder="1" applyAlignment="1">
      <alignment horizontal="center" vertical="center" wrapText="1"/>
    </xf>
    <xf numFmtId="0" fontId="0" fillId="9" borderId="88" xfId="0" applyFill="1" applyBorder="1" applyAlignment="1">
      <alignment horizontal="center" vertical="center" wrapText="1"/>
    </xf>
    <xf numFmtId="0" fontId="0" fillId="0" borderId="91" xfId="0" applyBorder="1" applyAlignment="1">
      <alignment horizontal="center" vertical="center" wrapText="1"/>
    </xf>
    <xf numFmtId="0" fontId="0" fillId="9" borderId="92" xfId="0" applyFill="1" applyBorder="1" applyAlignment="1">
      <alignment horizontal="center" vertical="center" wrapText="1"/>
    </xf>
    <xf numFmtId="0" fontId="1" fillId="11" borderId="79" xfId="0" applyFont="1" applyFill="1" applyBorder="1" applyAlignment="1">
      <alignment horizontal="center" vertical="center" wrapText="1"/>
    </xf>
    <xf numFmtId="0" fontId="1" fillId="11" borderId="80" xfId="0" applyFont="1" applyFill="1" applyBorder="1" applyAlignment="1">
      <alignment horizontal="center" vertical="center" wrapText="1"/>
    </xf>
    <xf numFmtId="0" fontId="1" fillId="11" borderId="81" xfId="0" applyFont="1" applyFill="1" applyBorder="1" applyAlignment="1">
      <alignment horizontal="center" vertical="center" wrapText="1"/>
    </xf>
    <xf numFmtId="0" fontId="1" fillId="11" borderId="82" xfId="0" applyFont="1" applyFill="1" applyBorder="1" applyAlignment="1">
      <alignment horizontal="center" vertical="center" wrapText="1"/>
    </xf>
    <xf numFmtId="0" fontId="8" fillId="11" borderId="84" xfId="0" applyFont="1" applyFill="1" applyBorder="1" applyAlignment="1">
      <alignment horizontal="center" vertical="center" wrapText="1"/>
    </xf>
    <xf numFmtId="0" fontId="8" fillId="11" borderId="81" xfId="0" applyFont="1" applyFill="1" applyBorder="1" applyAlignment="1">
      <alignment horizontal="center" vertical="center" wrapText="1"/>
    </xf>
    <xf numFmtId="0" fontId="8" fillId="11" borderId="85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70" xfId="0" applyBorder="1" applyAlignment="1">
      <alignment horizontal="center" vertical="center" wrapText="1"/>
    </xf>
    <xf numFmtId="0" fontId="0" fillId="0" borderId="73" xfId="0" applyBorder="1" applyAlignment="1">
      <alignment horizontal="center" vertical="center" wrapText="1"/>
    </xf>
    <xf numFmtId="0" fontId="1" fillId="11" borderId="59" xfId="0" applyFont="1" applyFill="1" applyBorder="1" applyAlignment="1">
      <alignment horizontal="center" vertical="center" wrapText="1"/>
    </xf>
    <xf numFmtId="0" fontId="8" fillId="11" borderId="72" xfId="0" applyFont="1" applyFill="1" applyBorder="1" applyAlignment="1">
      <alignment horizontal="center" vertical="center" wrapText="1"/>
    </xf>
    <xf numFmtId="0" fontId="8" fillId="11" borderId="59" xfId="0" applyFont="1" applyFill="1" applyBorder="1" applyAlignment="1">
      <alignment horizontal="center" vertical="center" wrapText="1"/>
    </xf>
    <xf numFmtId="0" fontId="8" fillId="11" borderId="30" xfId="0" applyFont="1" applyFill="1" applyBorder="1" applyAlignment="1">
      <alignment horizontal="center" vertical="center" wrapText="1"/>
    </xf>
    <xf numFmtId="0" fontId="0" fillId="9" borderId="56" xfId="0" applyFill="1" applyBorder="1" applyAlignment="1">
      <alignment horizontal="center" vertical="center" wrapText="1"/>
    </xf>
    <xf numFmtId="0" fontId="0" fillId="0" borderId="64" xfId="0" applyBorder="1" applyAlignment="1">
      <alignment horizontal="center" wrapText="1"/>
    </xf>
    <xf numFmtId="0" fontId="0" fillId="0" borderId="62" xfId="0" applyBorder="1" applyAlignment="1">
      <alignment horizontal="center" wrapText="1"/>
    </xf>
    <xf numFmtId="0" fontId="0" fillId="0" borderId="66" xfId="0" applyBorder="1" applyAlignment="1">
      <alignment horizontal="center" wrapText="1"/>
    </xf>
    <xf numFmtId="0" fontId="0" fillId="13" borderId="56" xfId="0" applyFill="1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18" borderId="38" xfId="0" applyFill="1" applyBorder="1" applyAlignment="1">
      <alignment horizontal="center" vertical="center" wrapText="1"/>
    </xf>
    <xf numFmtId="0" fontId="0" fillId="18" borderId="37" xfId="0" applyFill="1" applyBorder="1" applyAlignment="1">
      <alignment horizontal="center" vertical="center" wrapText="1"/>
    </xf>
    <xf numFmtId="0" fontId="0" fillId="5" borderId="61" xfId="0" applyFill="1" applyBorder="1" applyAlignment="1">
      <alignment horizontal="center" vertical="center" wrapText="1"/>
    </xf>
    <xf numFmtId="0" fontId="0" fillId="5" borderId="62" xfId="0" applyFill="1" applyBorder="1" applyAlignment="1">
      <alignment horizontal="center" vertical="center" wrapText="1"/>
    </xf>
    <xf numFmtId="0" fontId="0" fillId="25" borderId="74" xfId="0" applyFill="1" applyBorder="1" applyAlignment="1">
      <alignment horizontal="center" vertical="center" wrapText="1"/>
    </xf>
    <xf numFmtId="0" fontId="0" fillId="25" borderId="27" xfId="0" applyFill="1" applyBorder="1" applyAlignment="1">
      <alignment horizontal="center" vertical="center" wrapText="1"/>
    </xf>
    <xf numFmtId="0" fontId="0" fillId="25" borderId="71" xfId="0" applyFill="1" applyBorder="1" applyAlignment="1">
      <alignment horizontal="center" vertical="center" wrapText="1"/>
    </xf>
    <xf numFmtId="0" fontId="0" fillId="25" borderId="75" xfId="0" applyFill="1" applyBorder="1" applyAlignment="1">
      <alignment horizontal="center" vertical="center" wrapText="1"/>
    </xf>
    <xf numFmtId="0" fontId="0" fillId="25" borderId="76" xfId="0" applyFill="1" applyBorder="1" applyAlignment="1">
      <alignment horizontal="center" vertical="center" wrapText="1"/>
    </xf>
    <xf numFmtId="0" fontId="0" fillId="25" borderId="28" xfId="0" applyFill="1" applyBorder="1" applyAlignment="1">
      <alignment horizontal="center" vertical="center" wrapText="1"/>
    </xf>
    <xf numFmtId="0" fontId="0" fillId="25" borderId="63" xfId="0" applyFill="1" applyBorder="1" applyAlignment="1">
      <alignment horizontal="center" vertical="center" wrapText="1"/>
    </xf>
    <xf numFmtId="0" fontId="0" fillId="25" borderId="65" xfId="0" applyFill="1" applyBorder="1" applyAlignment="1">
      <alignment horizontal="center" vertical="center" wrapText="1"/>
    </xf>
    <xf numFmtId="0" fontId="1" fillId="23" borderId="9" xfId="0" applyFont="1" applyFill="1" applyBorder="1" applyAlignment="1">
      <alignment horizontal="center" vertical="center" wrapText="1"/>
    </xf>
    <xf numFmtId="0" fontId="1" fillId="23" borderId="58" xfId="0" applyFont="1" applyFill="1" applyBorder="1" applyAlignment="1">
      <alignment horizontal="center" vertical="center" wrapText="1"/>
    </xf>
    <xf numFmtId="0" fontId="1" fillId="23" borderId="29" xfId="0" applyFont="1" applyFill="1" applyBorder="1" applyAlignment="1">
      <alignment horizontal="center" vertical="center" wrapText="1"/>
    </xf>
    <xf numFmtId="0" fontId="1" fillId="23" borderId="10" xfId="0" applyFont="1" applyFill="1" applyBorder="1" applyAlignment="1">
      <alignment horizontal="center" vertical="center" wrapText="1"/>
    </xf>
    <xf numFmtId="0" fontId="8" fillId="23" borderId="9" xfId="0" applyFont="1" applyFill="1" applyBorder="1" applyAlignment="1">
      <alignment horizontal="center" vertical="center" wrapText="1"/>
    </xf>
    <xf numFmtId="0" fontId="8" fillId="23" borderId="35" xfId="0" applyFont="1" applyFill="1" applyBorder="1" applyAlignment="1">
      <alignment horizontal="center" vertical="center" wrapText="1"/>
    </xf>
    <xf numFmtId="0" fontId="8" fillId="23" borderId="10" xfId="0" applyFont="1" applyFill="1" applyBorder="1" applyAlignment="1">
      <alignment horizontal="center" vertical="center" wrapText="1"/>
    </xf>
    <xf numFmtId="0" fontId="0" fillId="25" borderId="61" xfId="0" applyFill="1" applyBorder="1" applyAlignment="1">
      <alignment horizontal="center" vertical="center" wrapText="1"/>
    </xf>
    <xf numFmtId="0" fontId="0" fillId="25" borderId="62" xfId="0" applyFill="1" applyBorder="1" applyAlignment="1">
      <alignment horizontal="center" vertical="center" wrapText="1"/>
    </xf>
    <xf numFmtId="0" fontId="0" fillId="18" borderId="36" xfId="0" applyFill="1" applyBorder="1" applyAlignment="1">
      <alignment horizontal="center" vertical="center" wrapText="1"/>
    </xf>
    <xf numFmtId="0" fontId="0" fillId="25" borderId="14" xfId="0" applyFill="1" applyBorder="1" applyAlignment="1">
      <alignment horizontal="center" vertical="center" wrapText="1"/>
    </xf>
    <xf numFmtId="0" fontId="0" fillId="25" borderId="19" xfId="0" applyFill="1" applyBorder="1" applyAlignment="1">
      <alignment horizontal="center" vertical="center" wrapText="1"/>
    </xf>
    <xf numFmtId="0" fontId="0" fillId="25" borderId="25" xfId="0" applyFill="1" applyBorder="1" applyAlignment="1">
      <alignment horizontal="center" vertical="center" wrapText="1"/>
    </xf>
    <xf numFmtId="0" fontId="2" fillId="18" borderId="0" xfId="0" applyFont="1" applyFill="1" applyAlignment="1">
      <alignment horizontal="center" vertical="center"/>
    </xf>
    <xf numFmtId="0" fontId="0" fillId="18" borderId="0" xfId="0" applyFill="1" applyAlignment="1">
      <alignment horizontal="center" vertical="center"/>
    </xf>
    <xf numFmtId="0" fontId="0" fillId="27" borderId="74" xfId="0" applyFill="1" applyBorder="1" applyAlignment="1">
      <alignment horizontal="center" vertical="center" wrapText="1"/>
    </xf>
    <xf numFmtId="0" fontId="0" fillId="27" borderId="27" xfId="0" applyFill="1" applyBorder="1" applyAlignment="1">
      <alignment horizontal="center" vertical="center" wrapText="1"/>
    </xf>
    <xf numFmtId="0" fontId="0" fillId="27" borderId="71" xfId="0" applyFill="1" applyBorder="1" applyAlignment="1">
      <alignment horizontal="center" vertical="center" wrapText="1"/>
    </xf>
    <xf numFmtId="0" fontId="0" fillId="27" borderId="75" xfId="0" applyFill="1" applyBorder="1" applyAlignment="1">
      <alignment horizontal="center" vertical="center" wrapText="1"/>
    </xf>
    <xf numFmtId="0" fontId="0" fillId="27" borderId="76" xfId="0" applyFill="1" applyBorder="1" applyAlignment="1">
      <alignment horizontal="center" vertical="center" wrapText="1"/>
    </xf>
    <xf numFmtId="0" fontId="0" fillId="27" borderId="28" xfId="0" applyFill="1" applyBorder="1" applyAlignment="1">
      <alignment horizontal="center" vertical="center" wrapText="1"/>
    </xf>
    <xf numFmtId="0" fontId="1" fillId="22" borderId="9" xfId="0" applyFont="1" applyFill="1" applyBorder="1" applyAlignment="1">
      <alignment horizontal="center" vertical="center" wrapText="1"/>
    </xf>
    <xf numFmtId="0" fontId="1" fillId="22" borderId="58" xfId="0" applyFont="1" applyFill="1" applyBorder="1" applyAlignment="1">
      <alignment horizontal="center" vertical="center" wrapText="1"/>
    </xf>
    <xf numFmtId="0" fontId="1" fillId="22" borderId="29" xfId="0" applyFont="1" applyFill="1" applyBorder="1" applyAlignment="1">
      <alignment horizontal="center" vertical="center" wrapText="1"/>
    </xf>
    <xf numFmtId="0" fontId="1" fillId="22" borderId="10" xfId="0" applyFont="1" applyFill="1" applyBorder="1" applyAlignment="1">
      <alignment horizontal="center" vertical="center" wrapText="1"/>
    </xf>
    <xf numFmtId="0" fontId="8" fillId="22" borderId="9" xfId="0" applyFont="1" applyFill="1" applyBorder="1" applyAlignment="1">
      <alignment horizontal="center" vertical="center" wrapText="1"/>
    </xf>
    <xf numFmtId="0" fontId="8" fillId="22" borderId="35" xfId="0" applyFont="1" applyFill="1" applyBorder="1" applyAlignment="1">
      <alignment horizontal="center" vertical="center" wrapText="1"/>
    </xf>
    <xf numFmtId="0" fontId="8" fillId="22" borderId="10" xfId="0" applyFont="1" applyFill="1" applyBorder="1" applyAlignment="1">
      <alignment horizontal="center" vertical="center" wrapText="1"/>
    </xf>
    <xf numFmtId="0" fontId="0" fillId="19" borderId="38" xfId="0" applyFill="1" applyBorder="1" applyAlignment="1">
      <alignment horizontal="center" vertical="center" wrapText="1"/>
    </xf>
    <xf numFmtId="0" fontId="0" fillId="19" borderId="37" xfId="0" applyFill="1" applyBorder="1" applyAlignment="1">
      <alignment horizontal="center" vertical="center" wrapText="1"/>
    </xf>
    <xf numFmtId="0" fontId="2" fillId="20" borderId="0" xfId="0" applyFont="1" applyFill="1" applyAlignment="1">
      <alignment horizontal="center" vertical="center"/>
    </xf>
    <xf numFmtId="0" fontId="0" fillId="20" borderId="0" xfId="0" applyFill="1" applyAlignment="1">
      <alignment horizontal="center" vertical="center"/>
    </xf>
    <xf numFmtId="0" fontId="0" fillId="46" borderId="61" xfId="0" applyFill="1" applyBorder="1" applyAlignment="1">
      <alignment horizontal="center" vertical="center" wrapText="1"/>
    </xf>
    <xf numFmtId="0" fontId="0" fillId="46" borderId="97" xfId="0" applyFill="1" applyBorder="1" applyAlignment="1">
      <alignment horizontal="center" vertical="center" wrapText="1"/>
    </xf>
    <xf numFmtId="0" fontId="0" fillId="46" borderId="4" xfId="0" applyFill="1" applyBorder="1" applyAlignment="1">
      <alignment horizontal="center" vertical="center" wrapText="1"/>
    </xf>
    <xf numFmtId="0" fontId="0" fillId="46" borderId="101" xfId="0" applyFill="1" applyBorder="1" applyAlignment="1">
      <alignment horizontal="center" vertical="center" wrapText="1"/>
    </xf>
    <xf numFmtId="0" fontId="0" fillId="46" borderId="3" xfId="0" applyFill="1" applyBorder="1" applyAlignment="1">
      <alignment horizontal="center" vertical="center" wrapText="1"/>
    </xf>
    <xf numFmtId="0" fontId="0" fillId="46" borderId="100" xfId="0" applyFill="1" applyBorder="1" applyAlignment="1">
      <alignment horizontal="center" vertical="center" wrapText="1"/>
    </xf>
    <xf numFmtId="0" fontId="0" fillId="26" borderId="86" xfId="0" applyFill="1" applyBorder="1" applyAlignment="1">
      <alignment horizontal="center" vertical="center" wrapText="1"/>
    </xf>
    <xf numFmtId="0" fontId="0" fillId="26" borderId="92" xfId="0" applyFill="1" applyBorder="1" applyAlignment="1">
      <alignment horizontal="center" vertical="center" wrapText="1"/>
    </xf>
    <xf numFmtId="0" fontId="0" fillId="46" borderId="7" xfId="0" applyFill="1" applyBorder="1" applyAlignment="1">
      <alignment horizontal="center" vertical="center" wrapText="1"/>
    </xf>
    <xf numFmtId="0" fontId="0" fillId="46" borderId="62" xfId="0" applyFill="1" applyBorder="1" applyAlignment="1">
      <alignment horizontal="center" vertical="center" wrapText="1"/>
    </xf>
    <xf numFmtId="0" fontId="0" fillId="46" borderId="8" xfId="0" applyFill="1" applyBorder="1" applyAlignment="1">
      <alignment horizontal="center" vertical="center" wrapText="1"/>
    </xf>
    <xf numFmtId="0" fontId="0" fillId="46" borderId="24" xfId="0" applyFill="1" applyBorder="1" applyAlignment="1">
      <alignment horizontal="center" vertical="center" wrapText="1"/>
    </xf>
    <xf numFmtId="0" fontId="0" fillId="46" borderId="23" xfId="0" applyFill="1" applyBorder="1" applyAlignment="1">
      <alignment horizontal="center" vertical="center" wrapText="1"/>
    </xf>
    <xf numFmtId="0" fontId="0" fillId="46" borderId="18" xfId="0" applyFill="1" applyBorder="1" applyAlignment="1">
      <alignment horizontal="center" vertical="center" wrapText="1"/>
    </xf>
    <xf numFmtId="0" fontId="0" fillId="26" borderId="88" xfId="0" applyFill="1" applyBorder="1" applyAlignment="1">
      <alignment horizontal="center" vertical="center" wrapText="1"/>
    </xf>
    <xf numFmtId="0" fontId="0" fillId="0" borderId="96" xfId="0" applyBorder="1" applyAlignment="1">
      <alignment horizontal="center" vertical="center" wrapText="1"/>
    </xf>
    <xf numFmtId="0" fontId="0" fillId="26" borderId="94" xfId="0" applyFill="1" applyBorder="1" applyAlignment="1">
      <alignment horizontal="center" vertical="center" wrapText="1"/>
    </xf>
    <xf numFmtId="0" fontId="1" fillId="16" borderId="79" xfId="0" applyFont="1" applyFill="1" applyBorder="1" applyAlignment="1">
      <alignment horizontal="center" vertical="center" wrapText="1"/>
    </xf>
    <xf numFmtId="0" fontId="1" fillId="16" borderId="80" xfId="0" applyFont="1" applyFill="1" applyBorder="1" applyAlignment="1">
      <alignment horizontal="center" vertical="center" wrapText="1"/>
    </xf>
    <xf numFmtId="0" fontId="1" fillId="16" borderId="81" xfId="0" applyFont="1" applyFill="1" applyBorder="1" applyAlignment="1">
      <alignment horizontal="center" vertical="center" wrapText="1"/>
    </xf>
    <xf numFmtId="0" fontId="1" fillId="16" borderId="82" xfId="0" applyFont="1" applyFill="1" applyBorder="1" applyAlignment="1">
      <alignment horizontal="center" vertical="center" wrapText="1"/>
    </xf>
    <xf numFmtId="0" fontId="8" fillId="16" borderId="84" xfId="0" applyFont="1" applyFill="1" applyBorder="1" applyAlignment="1">
      <alignment horizontal="center" vertical="center" wrapText="1"/>
    </xf>
    <xf numFmtId="0" fontId="8" fillId="16" borderId="81" xfId="0" applyFont="1" applyFill="1" applyBorder="1" applyAlignment="1">
      <alignment horizontal="center" vertical="center" wrapText="1"/>
    </xf>
    <xf numFmtId="0" fontId="8" fillId="16" borderId="85" xfId="0" applyFont="1" applyFill="1" applyBorder="1" applyAlignment="1">
      <alignment horizontal="center" vertical="center" wrapText="1"/>
    </xf>
    <xf numFmtId="0" fontId="0" fillId="17" borderId="74" xfId="0" applyFill="1" applyBorder="1" applyAlignment="1">
      <alignment horizontal="center" vertical="center" wrapText="1"/>
    </xf>
    <xf numFmtId="0" fontId="0" fillId="17" borderId="27" xfId="0" applyFill="1" applyBorder="1" applyAlignment="1">
      <alignment horizontal="center" vertical="center" wrapText="1"/>
    </xf>
    <xf numFmtId="0" fontId="0" fillId="17" borderId="71" xfId="0" applyFill="1" applyBorder="1" applyAlignment="1">
      <alignment horizontal="center" vertical="center" wrapText="1"/>
    </xf>
    <xf numFmtId="0" fontId="0" fillId="17" borderId="75" xfId="0" applyFill="1" applyBorder="1" applyAlignment="1">
      <alignment horizontal="center" vertical="center" wrapText="1"/>
    </xf>
    <xf numFmtId="0" fontId="0" fillId="17" borderId="76" xfId="0" applyFill="1" applyBorder="1" applyAlignment="1">
      <alignment horizontal="center" vertical="center" wrapText="1"/>
    </xf>
    <xf numFmtId="0" fontId="0" fillId="17" borderId="28" xfId="0" applyFill="1" applyBorder="1" applyAlignment="1">
      <alignment horizontal="center" vertical="center" wrapText="1"/>
    </xf>
    <xf numFmtId="0" fontId="1" fillId="16" borderId="9" xfId="0" applyFont="1" applyFill="1" applyBorder="1" applyAlignment="1">
      <alignment horizontal="center" vertical="center" wrapText="1"/>
    </xf>
    <xf numFmtId="0" fontId="1" fillId="16" borderId="58" xfId="0" applyFont="1" applyFill="1" applyBorder="1" applyAlignment="1">
      <alignment horizontal="center" vertical="center" wrapText="1"/>
    </xf>
    <xf numFmtId="0" fontId="1" fillId="16" borderId="29" xfId="0" applyFont="1" applyFill="1" applyBorder="1" applyAlignment="1">
      <alignment horizontal="center" vertical="center" wrapText="1"/>
    </xf>
    <xf numFmtId="0" fontId="1" fillId="16" borderId="10" xfId="0" applyFont="1" applyFill="1" applyBorder="1" applyAlignment="1">
      <alignment horizontal="center" vertical="center" wrapText="1"/>
    </xf>
    <xf numFmtId="0" fontId="8" fillId="16" borderId="9" xfId="0" applyFont="1" applyFill="1" applyBorder="1" applyAlignment="1">
      <alignment horizontal="center" vertical="center" wrapText="1"/>
    </xf>
    <xf numFmtId="0" fontId="8" fillId="16" borderId="35" xfId="0" applyFont="1" applyFill="1" applyBorder="1" applyAlignment="1">
      <alignment horizontal="center" vertical="center" wrapText="1"/>
    </xf>
    <xf numFmtId="0" fontId="8" fillId="16" borderId="10" xfId="0" applyFont="1" applyFill="1" applyBorder="1" applyAlignment="1">
      <alignment horizontal="center" vertical="center" wrapText="1"/>
    </xf>
    <xf numFmtId="0" fontId="0" fillId="26" borderId="38" xfId="0" applyFill="1" applyBorder="1" applyAlignment="1">
      <alignment horizontal="center" vertical="center" wrapText="1"/>
    </xf>
    <xf numFmtId="0" fontId="0" fillId="26" borderId="37" xfId="0" applyFill="1" applyBorder="1" applyAlignment="1">
      <alignment horizontal="center" vertical="center" wrapText="1"/>
    </xf>
    <xf numFmtId="0" fontId="0" fillId="17" borderId="63" xfId="0" applyFill="1" applyBorder="1" applyAlignment="1">
      <alignment horizontal="center" vertical="center" wrapText="1"/>
    </xf>
    <xf numFmtId="0" fontId="0" fillId="17" borderId="68" xfId="0" applyFill="1" applyBorder="1" applyAlignment="1">
      <alignment horizontal="center" vertical="center" wrapText="1"/>
    </xf>
    <xf numFmtId="0" fontId="0" fillId="17" borderId="61" xfId="0" applyFill="1" applyBorder="1" applyAlignment="1">
      <alignment horizontal="center" vertical="center" wrapText="1"/>
    </xf>
    <xf numFmtId="0" fontId="0" fillId="17" borderId="18" xfId="0" applyFill="1" applyBorder="1" applyAlignment="1">
      <alignment horizontal="center" vertical="center" wrapText="1"/>
    </xf>
    <xf numFmtId="0" fontId="0" fillId="26" borderId="36" xfId="0" applyFill="1" applyBorder="1" applyAlignment="1">
      <alignment horizontal="center" vertical="center" wrapText="1"/>
    </xf>
    <xf numFmtId="0" fontId="0" fillId="17" borderId="3" xfId="0" applyFill="1" applyBorder="1" applyAlignment="1">
      <alignment horizontal="center" vertical="center" wrapText="1"/>
    </xf>
    <xf numFmtId="0" fontId="0" fillId="17" borderId="23" xfId="0" applyFill="1" applyBorder="1" applyAlignment="1">
      <alignment horizontal="center" vertical="center" wrapText="1"/>
    </xf>
    <xf numFmtId="0" fontId="0" fillId="17" borderId="19" xfId="0" applyFill="1" applyBorder="1" applyAlignment="1">
      <alignment horizontal="center" vertical="center" wrapText="1"/>
    </xf>
    <xf numFmtId="0" fontId="0" fillId="17" borderId="25" xfId="0" applyFill="1" applyBorder="1" applyAlignment="1">
      <alignment horizontal="center" vertical="center" wrapText="1"/>
    </xf>
    <xf numFmtId="0" fontId="0" fillId="17" borderId="14" xfId="0" applyFill="1" applyBorder="1" applyAlignment="1">
      <alignment horizontal="center" vertical="center" wrapText="1"/>
    </xf>
    <xf numFmtId="0" fontId="0" fillId="17" borderId="7" xfId="0" applyFill="1" applyBorder="1" applyAlignment="1">
      <alignment horizontal="center" vertical="center" wrapText="1"/>
    </xf>
    <xf numFmtId="0" fontId="0" fillId="17" borderId="62" xfId="0" applyFill="1" applyBorder="1" applyAlignment="1">
      <alignment horizontal="center" vertical="center" wrapText="1"/>
    </xf>
    <xf numFmtId="0" fontId="2" fillId="26" borderId="0" xfId="0" applyFont="1" applyFill="1" applyAlignment="1">
      <alignment horizontal="center" vertical="center"/>
    </xf>
    <xf numFmtId="0" fontId="0" fillId="26" borderId="0" xfId="0" applyFill="1" applyAlignment="1">
      <alignment horizontal="center" vertical="center"/>
    </xf>
    <xf numFmtId="0" fontId="0" fillId="5" borderId="71" xfId="0" applyFill="1" applyBorder="1" applyAlignment="1">
      <alignment horizontal="center" vertical="center" wrapText="1"/>
    </xf>
    <xf numFmtId="0" fontId="0" fillId="5" borderId="75" xfId="0" applyFill="1" applyBorder="1" applyAlignment="1">
      <alignment horizontal="center" vertical="center" wrapText="1"/>
    </xf>
    <xf numFmtId="0" fontId="2" fillId="30" borderId="0" xfId="0" applyFont="1" applyFill="1" applyAlignment="1">
      <alignment horizontal="center" vertical="center" wrapText="1"/>
    </xf>
    <xf numFmtId="0" fontId="0" fillId="30" borderId="0" xfId="0" applyFill="1" applyAlignment="1">
      <alignment horizontal="center" vertical="center" wrapText="1"/>
    </xf>
    <xf numFmtId="0" fontId="0" fillId="28" borderId="74" xfId="0" applyFill="1" applyBorder="1" applyAlignment="1">
      <alignment horizontal="center" vertical="center" wrapText="1"/>
    </xf>
    <xf numFmtId="0" fontId="0" fillId="28" borderId="27" xfId="0" applyFill="1" applyBorder="1" applyAlignment="1">
      <alignment horizontal="center" vertical="center" wrapText="1"/>
    </xf>
    <xf numFmtId="0" fontId="0" fillId="28" borderId="71" xfId="0" applyFill="1" applyBorder="1" applyAlignment="1">
      <alignment horizontal="center" vertical="center" wrapText="1"/>
    </xf>
    <xf numFmtId="0" fontId="0" fillId="28" borderId="75" xfId="0" applyFill="1" applyBorder="1" applyAlignment="1">
      <alignment horizontal="center" vertical="center" wrapText="1"/>
    </xf>
    <xf numFmtId="0" fontId="0" fillId="28" borderId="76" xfId="0" applyFill="1" applyBorder="1" applyAlignment="1">
      <alignment horizontal="center" vertical="center" wrapText="1"/>
    </xf>
    <xf numFmtId="0" fontId="0" fillId="28" borderId="28" xfId="0" applyFill="1" applyBorder="1" applyAlignment="1">
      <alignment horizontal="center" vertical="center" wrapText="1"/>
    </xf>
    <xf numFmtId="0" fontId="1" fillId="29" borderId="9" xfId="0" applyFont="1" applyFill="1" applyBorder="1" applyAlignment="1">
      <alignment horizontal="center" vertical="center" wrapText="1"/>
    </xf>
    <xf numFmtId="0" fontId="1" fillId="29" borderId="58" xfId="0" applyFont="1" applyFill="1" applyBorder="1" applyAlignment="1">
      <alignment horizontal="center" vertical="center" wrapText="1"/>
    </xf>
    <xf numFmtId="0" fontId="1" fillId="29" borderId="29" xfId="0" applyFont="1" applyFill="1" applyBorder="1" applyAlignment="1">
      <alignment horizontal="center" vertical="center" wrapText="1"/>
    </xf>
    <xf numFmtId="0" fontId="1" fillId="29" borderId="10" xfId="0" applyFont="1" applyFill="1" applyBorder="1" applyAlignment="1">
      <alignment horizontal="center" vertical="center" wrapText="1"/>
    </xf>
    <xf numFmtId="0" fontId="8" fillId="29" borderId="9" xfId="0" applyFont="1" applyFill="1" applyBorder="1" applyAlignment="1">
      <alignment horizontal="center" vertical="center" wrapText="1"/>
    </xf>
    <xf numFmtId="0" fontId="8" fillId="29" borderId="35" xfId="0" applyFont="1" applyFill="1" applyBorder="1" applyAlignment="1">
      <alignment horizontal="center" vertical="center" wrapText="1"/>
    </xf>
    <xf numFmtId="0" fontId="8" fillId="29" borderId="10" xfId="0" applyFont="1" applyFill="1" applyBorder="1" applyAlignment="1">
      <alignment horizontal="center" vertical="center" wrapText="1"/>
    </xf>
    <xf numFmtId="0" fontId="0" fillId="30" borderId="38" xfId="0" applyFill="1" applyBorder="1" applyAlignment="1">
      <alignment horizontal="center" vertical="center" wrapText="1"/>
    </xf>
    <xf numFmtId="0" fontId="0" fillId="30" borderId="37" xfId="0" applyFill="1" applyBorder="1" applyAlignment="1">
      <alignment horizontal="center" vertical="center" wrapText="1"/>
    </xf>
    <xf numFmtId="0" fontId="0" fillId="43" borderId="71" xfId="0" applyFill="1" applyBorder="1" applyAlignment="1">
      <alignment horizontal="center" vertical="center" wrapText="1"/>
    </xf>
    <xf numFmtId="0" fontId="0" fillId="43" borderId="75" xfId="0" applyFill="1" applyBorder="1" applyAlignment="1">
      <alignment horizontal="center" vertical="center" wrapText="1"/>
    </xf>
    <xf numFmtId="0" fontId="0" fillId="43" borderId="76" xfId="0" applyFill="1" applyBorder="1" applyAlignment="1">
      <alignment horizontal="center" vertical="center" wrapText="1"/>
    </xf>
    <xf numFmtId="0" fontId="0" fillId="43" borderId="28" xfId="0" applyFill="1" applyBorder="1" applyAlignment="1">
      <alignment horizontal="center" vertical="center" wrapText="1"/>
    </xf>
    <xf numFmtId="0" fontId="0" fillId="43" borderId="74" xfId="0" applyFill="1" applyBorder="1" applyAlignment="1">
      <alignment horizontal="center" vertical="center" wrapText="1"/>
    </xf>
    <xf numFmtId="0" fontId="0" fillId="43" borderId="27" xfId="0" applyFill="1" applyBorder="1" applyAlignment="1">
      <alignment horizontal="center" vertical="center" wrapText="1"/>
    </xf>
    <xf numFmtId="0" fontId="0" fillId="32" borderId="38" xfId="0" applyFill="1" applyBorder="1" applyAlignment="1">
      <alignment horizontal="center" vertical="center" wrapText="1"/>
    </xf>
    <xf numFmtId="0" fontId="0" fillId="32" borderId="37" xfId="0" applyFill="1" applyBorder="1" applyAlignment="1">
      <alignment horizontal="center" vertical="center" wrapText="1"/>
    </xf>
    <xf numFmtId="0" fontId="2" fillId="32" borderId="0" xfId="0" applyFont="1" applyFill="1" applyAlignment="1">
      <alignment horizontal="center" vertical="center" wrapText="1"/>
    </xf>
    <xf numFmtId="0" fontId="12" fillId="32" borderId="0" xfId="0" applyFont="1" applyFill="1" applyAlignment="1">
      <alignment horizontal="center" vertical="center" wrapText="1"/>
    </xf>
    <xf numFmtId="0" fontId="1" fillId="31" borderId="9" xfId="0" applyFont="1" applyFill="1" applyBorder="1" applyAlignment="1">
      <alignment horizontal="center" vertical="center" wrapText="1"/>
    </xf>
    <xf numFmtId="0" fontId="1" fillId="31" borderId="58" xfId="0" applyFont="1" applyFill="1" applyBorder="1" applyAlignment="1">
      <alignment horizontal="center" vertical="center" wrapText="1"/>
    </xf>
    <xf numFmtId="0" fontId="1" fillId="31" borderId="29" xfId="0" applyFont="1" applyFill="1" applyBorder="1" applyAlignment="1">
      <alignment horizontal="center" vertical="center" wrapText="1"/>
    </xf>
    <xf numFmtId="0" fontId="1" fillId="31" borderId="10" xfId="0" applyFont="1" applyFill="1" applyBorder="1" applyAlignment="1">
      <alignment horizontal="center" vertical="center" wrapText="1"/>
    </xf>
    <xf numFmtId="0" fontId="8" fillId="31" borderId="9" xfId="0" applyFont="1" applyFill="1" applyBorder="1" applyAlignment="1">
      <alignment horizontal="center" vertical="center" wrapText="1"/>
    </xf>
    <xf numFmtId="0" fontId="8" fillId="31" borderId="35" xfId="0" applyFont="1" applyFill="1" applyBorder="1" applyAlignment="1">
      <alignment horizontal="center" vertical="center" wrapText="1"/>
    </xf>
    <xf numFmtId="0" fontId="8" fillId="31" borderId="10" xfId="0" applyFont="1" applyFill="1" applyBorder="1" applyAlignment="1">
      <alignment horizontal="center" vertical="center" wrapText="1"/>
    </xf>
    <xf numFmtId="0" fontId="14" fillId="34" borderId="0" xfId="0" applyFont="1" applyFill="1" applyAlignment="1">
      <alignment horizontal="center" vertical="center"/>
    </xf>
    <xf numFmtId="0" fontId="0" fillId="45" borderId="74" xfId="0" applyFill="1" applyBorder="1" applyAlignment="1">
      <alignment horizontal="center" vertical="center" wrapText="1"/>
    </xf>
    <xf numFmtId="0" fontId="0" fillId="45" borderId="27" xfId="0" applyFill="1" applyBorder="1" applyAlignment="1">
      <alignment horizontal="center" vertical="center" wrapText="1"/>
    </xf>
    <xf numFmtId="0" fontId="0" fillId="45" borderId="71" xfId="0" applyFill="1" applyBorder="1" applyAlignment="1">
      <alignment horizontal="center" vertical="center" wrapText="1"/>
    </xf>
    <xf numFmtId="0" fontId="0" fillId="45" borderId="75" xfId="0" applyFill="1" applyBorder="1" applyAlignment="1">
      <alignment horizontal="center" vertical="center" wrapText="1"/>
    </xf>
    <xf numFmtId="0" fontId="0" fillId="45" borderId="76" xfId="0" applyFill="1" applyBorder="1" applyAlignment="1">
      <alignment horizontal="center" vertical="center" wrapText="1"/>
    </xf>
    <xf numFmtId="0" fontId="0" fillId="45" borderId="28" xfId="0" applyFill="1" applyBorder="1" applyAlignment="1">
      <alignment horizontal="center" vertical="center" wrapText="1"/>
    </xf>
    <xf numFmtId="0" fontId="0" fillId="34" borderId="38" xfId="0" applyFill="1" applyBorder="1" applyAlignment="1">
      <alignment horizontal="center" vertical="center" wrapText="1"/>
    </xf>
    <xf numFmtId="0" fontId="0" fillId="34" borderId="37" xfId="0" applyFill="1" applyBorder="1" applyAlignment="1">
      <alignment horizontal="center" vertical="center" wrapText="1"/>
    </xf>
    <xf numFmtId="0" fontId="1" fillId="44" borderId="9" xfId="0" applyFont="1" applyFill="1" applyBorder="1" applyAlignment="1">
      <alignment horizontal="center" vertical="center" wrapText="1"/>
    </xf>
    <xf numFmtId="0" fontId="1" fillId="44" borderId="58" xfId="0" applyFont="1" applyFill="1" applyBorder="1" applyAlignment="1">
      <alignment horizontal="center" vertical="center" wrapText="1"/>
    </xf>
    <xf numFmtId="0" fontId="1" fillId="44" borderId="29" xfId="0" applyFont="1" applyFill="1" applyBorder="1" applyAlignment="1">
      <alignment horizontal="center" vertical="center" wrapText="1"/>
    </xf>
    <xf numFmtId="0" fontId="1" fillId="44" borderId="10" xfId="0" applyFont="1" applyFill="1" applyBorder="1" applyAlignment="1">
      <alignment horizontal="center" vertical="center" wrapText="1"/>
    </xf>
    <xf numFmtId="0" fontId="8" fillId="44" borderId="9" xfId="0" applyFont="1" applyFill="1" applyBorder="1" applyAlignment="1">
      <alignment horizontal="center" vertical="center" wrapText="1"/>
    </xf>
    <xf numFmtId="0" fontId="8" fillId="44" borderId="35" xfId="0" applyFont="1" applyFill="1" applyBorder="1" applyAlignment="1">
      <alignment horizontal="center" vertical="center" wrapText="1"/>
    </xf>
    <xf numFmtId="0" fontId="8" fillId="44" borderId="10" xfId="0" applyFont="1" applyFill="1" applyBorder="1" applyAlignment="1">
      <alignment horizontal="center" vertical="center" wrapText="1"/>
    </xf>
    <xf numFmtId="0" fontId="0" fillId="39" borderId="76" xfId="0" applyFill="1" applyBorder="1" applyAlignment="1">
      <alignment horizontal="center" vertical="center" wrapText="1"/>
    </xf>
    <xf numFmtId="0" fontId="0" fillId="39" borderId="28" xfId="0" applyFill="1" applyBorder="1" applyAlignment="1">
      <alignment horizontal="center" vertical="center" wrapText="1"/>
    </xf>
    <xf numFmtId="0" fontId="0" fillId="39" borderId="74" xfId="0" applyFill="1" applyBorder="1" applyAlignment="1">
      <alignment horizontal="center" vertical="center" wrapText="1"/>
    </xf>
    <xf numFmtId="0" fontId="0" fillId="39" borderId="27" xfId="0" applyFill="1" applyBorder="1" applyAlignment="1">
      <alignment horizontal="center" vertical="center" wrapText="1"/>
    </xf>
    <xf numFmtId="0" fontId="0" fillId="39" borderId="71" xfId="0" applyFill="1" applyBorder="1" applyAlignment="1">
      <alignment horizontal="center" vertical="center" wrapText="1"/>
    </xf>
    <xf numFmtId="0" fontId="0" fillId="39" borderId="75" xfId="0" applyFill="1" applyBorder="1" applyAlignment="1">
      <alignment horizontal="center" vertical="center" wrapText="1"/>
    </xf>
    <xf numFmtId="0" fontId="0" fillId="38" borderId="38" xfId="0" applyFill="1" applyBorder="1" applyAlignment="1">
      <alignment horizontal="center" vertical="center" wrapText="1"/>
    </xf>
    <xf numFmtId="0" fontId="0" fillId="38" borderId="37" xfId="0" applyFill="1" applyBorder="1" applyAlignment="1">
      <alignment horizontal="center" vertical="center" wrapText="1"/>
    </xf>
    <xf numFmtId="0" fontId="8" fillId="48" borderId="9" xfId="0" applyFont="1" applyFill="1" applyBorder="1" applyAlignment="1">
      <alignment horizontal="center" vertical="center" wrapText="1"/>
    </xf>
    <xf numFmtId="0" fontId="8" fillId="48" borderId="35" xfId="0" applyFont="1" applyFill="1" applyBorder="1" applyAlignment="1">
      <alignment horizontal="center" vertical="center" wrapText="1"/>
    </xf>
    <xf numFmtId="0" fontId="2" fillId="48" borderId="0" xfId="0" applyFont="1" applyFill="1" applyAlignment="1">
      <alignment horizontal="center" vertical="center" wrapText="1"/>
    </xf>
    <xf numFmtId="0" fontId="1" fillId="48" borderId="9" xfId="0" applyFont="1" applyFill="1" applyBorder="1" applyAlignment="1">
      <alignment horizontal="center" vertical="center" wrapText="1"/>
    </xf>
    <xf numFmtId="0" fontId="1" fillId="48" borderId="58" xfId="0" applyFont="1" applyFill="1" applyBorder="1" applyAlignment="1">
      <alignment horizontal="center" vertical="center" wrapText="1"/>
    </xf>
    <xf numFmtId="0" fontId="1" fillId="48" borderId="29" xfId="0" applyFont="1" applyFill="1" applyBorder="1" applyAlignment="1">
      <alignment horizontal="center" vertical="center" wrapText="1"/>
    </xf>
    <xf numFmtId="0" fontId="1" fillId="48" borderId="10" xfId="0" applyFont="1" applyFill="1" applyBorder="1" applyAlignment="1">
      <alignment horizontal="center" vertical="center" wrapText="1"/>
    </xf>
    <xf numFmtId="0" fontId="8" fillId="48" borderId="32" xfId="0" applyFont="1" applyFill="1" applyBorder="1" applyAlignment="1">
      <alignment horizontal="center" vertical="center" wrapText="1"/>
    </xf>
    <xf numFmtId="0" fontId="8" fillId="48" borderId="33" xfId="0" applyFont="1" applyFill="1" applyBorder="1" applyAlignment="1">
      <alignment horizontal="center" vertical="center" wrapText="1"/>
    </xf>
    <xf numFmtId="0" fontId="0" fillId="0" borderId="19" xfId="0" applyBorder="1" applyAlignment="1">
      <alignment horizontal="center" wrapText="1"/>
    </xf>
    <xf numFmtId="0" fontId="0" fillId="38" borderId="36" xfId="0" applyFill="1" applyBorder="1" applyAlignment="1">
      <alignment horizontal="center" vertical="center" wrapText="1"/>
    </xf>
    <xf numFmtId="0" fontId="0" fillId="39" borderId="14" xfId="0" applyFill="1" applyBorder="1" applyAlignment="1">
      <alignment horizontal="center" vertical="center" wrapText="1"/>
    </xf>
    <xf numFmtId="0" fontId="0" fillId="39" borderId="19" xfId="0" applyFill="1" applyBorder="1" applyAlignment="1">
      <alignment horizontal="center" vertical="center" wrapText="1"/>
    </xf>
    <xf numFmtId="0" fontId="0" fillId="39" borderId="25" xfId="0" applyFill="1" applyBorder="1" applyAlignment="1">
      <alignment horizontal="center" vertical="center" wrapText="1"/>
    </xf>
    <xf numFmtId="0" fontId="1" fillId="48" borderId="72" xfId="0" applyFont="1" applyFill="1" applyBorder="1" applyAlignment="1">
      <alignment horizontal="center" vertical="center" wrapText="1"/>
    </xf>
    <xf numFmtId="0" fontId="1" fillId="48" borderId="59" xfId="0" applyFont="1" applyFill="1" applyBorder="1" applyAlignment="1">
      <alignment horizontal="center" vertical="center" wrapText="1"/>
    </xf>
    <xf numFmtId="0" fontId="8" fillId="48" borderId="59" xfId="0" applyFont="1" applyFill="1" applyBorder="1" applyAlignment="1">
      <alignment horizontal="center" vertical="center" wrapText="1"/>
    </xf>
    <xf numFmtId="0" fontId="8" fillId="48" borderId="30" xfId="0" applyFont="1" applyFill="1" applyBorder="1" applyAlignment="1">
      <alignment horizontal="center" vertical="center" wrapText="1"/>
    </xf>
    <xf numFmtId="0" fontId="0" fillId="39" borderId="38" xfId="0" applyFill="1" applyBorder="1" applyAlignment="1">
      <alignment horizontal="center" vertical="center" wrapText="1"/>
    </xf>
    <xf numFmtId="0" fontId="0" fillId="39" borderId="37" xfId="0" applyFill="1" applyBorder="1" applyAlignment="1">
      <alignment horizontal="center" vertical="center" wrapText="1"/>
    </xf>
    <xf numFmtId="0" fontId="8" fillId="48" borderId="12" xfId="0" applyFont="1" applyFill="1" applyBorder="1" applyAlignment="1">
      <alignment horizontal="center" vertical="center" wrapText="1"/>
    </xf>
    <xf numFmtId="0" fontId="8" fillId="48" borderId="11" xfId="0" applyFont="1" applyFill="1" applyBorder="1" applyAlignment="1">
      <alignment horizontal="center" vertical="center" wrapText="1"/>
    </xf>
    <xf numFmtId="0" fontId="1" fillId="47" borderId="9" xfId="0" applyFont="1" applyFill="1" applyBorder="1" applyAlignment="1">
      <alignment horizontal="center" vertical="center" wrapText="1"/>
    </xf>
    <xf numFmtId="0" fontId="1" fillId="47" borderId="58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39" borderId="131" xfId="0" applyFill="1" applyBorder="1" applyAlignment="1">
      <alignment horizontal="center" vertical="center" wrapText="1"/>
    </xf>
    <xf numFmtId="0" fontId="0" fillId="39" borderId="132" xfId="0" applyFill="1" applyBorder="1" applyAlignment="1">
      <alignment horizontal="center" vertical="center" wrapText="1"/>
    </xf>
    <xf numFmtId="0" fontId="8" fillId="48" borderId="10" xfId="0" applyFont="1" applyFill="1" applyBorder="1" applyAlignment="1">
      <alignment horizontal="center" vertical="center" wrapText="1"/>
    </xf>
    <xf numFmtId="0" fontId="0" fillId="13" borderId="12" xfId="0" applyFill="1" applyBorder="1" applyAlignment="1">
      <alignment horizontal="center" vertical="center" wrapText="1"/>
    </xf>
    <xf numFmtId="0" fontId="0" fillId="13" borderId="32" xfId="0" applyFill="1" applyBorder="1" applyAlignment="1">
      <alignment horizontal="center" vertical="center" wrapText="1"/>
    </xf>
    <xf numFmtId="0" fontId="0" fillId="3" borderId="74" xfId="0" applyFill="1" applyBorder="1" applyAlignment="1">
      <alignment horizontal="center" vertical="center" wrapText="1"/>
    </xf>
    <xf numFmtId="0" fontId="0" fillId="3" borderId="27" xfId="0" applyFill="1" applyBorder="1" applyAlignment="1">
      <alignment horizontal="center" vertical="center" wrapText="1"/>
    </xf>
    <xf numFmtId="0" fontId="0" fillId="3" borderId="71" xfId="0" applyFill="1" applyBorder="1" applyAlignment="1">
      <alignment horizontal="center" vertical="center" wrapText="1"/>
    </xf>
    <xf numFmtId="0" fontId="0" fillId="3" borderId="75" xfId="0" applyFill="1" applyBorder="1" applyAlignment="1">
      <alignment horizontal="center" vertical="center" wrapText="1"/>
    </xf>
    <xf numFmtId="0" fontId="0" fillId="3" borderId="76" xfId="0" applyFill="1" applyBorder="1" applyAlignment="1">
      <alignment horizontal="center" vertical="center" wrapText="1"/>
    </xf>
    <xf numFmtId="0" fontId="0" fillId="3" borderId="28" xfId="0" applyFill="1" applyBorder="1" applyAlignment="1">
      <alignment horizontal="center" vertical="center" wrapText="1"/>
    </xf>
    <xf numFmtId="0" fontId="0" fillId="50" borderId="38" xfId="0" applyFill="1" applyBorder="1" applyAlignment="1">
      <alignment horizontal="center" vertical="center" wrapText="1"/>
    </xf>
    <xf numFmtId="0" fontId="0" fillId="50" borderId="37" xfId="0" applyFill="1" applyBorder="1" applyAlignment="1">
      <alignment horizontal="center" vertical="center" wrapText="1"/>
    </xf>
    <xf numFmtId="0" fontId="1" fillId="49" borderId="9" xfId="0" applyFont="1" applyFill="1" applyBorder="1" applyAlignment="1">
      <alignment horizontal="center" vertical="center" wrapText="1"/>
    </xf>
    <xf numFmtId="0" fontId="1" fillId="49" borderId="58" xfId="0" applyFont="1" applyFill="1" applyBorder="1" applyAlignment="1">
      <alignment horizontal="center" vertical="center" wrapText="1"/>
    </xf>
    <xf numFmtId="0" fontId="1" fillId="49" borderId="29" xfId="0" applyFont="1" applyFill="1" applyBorder="1" applyAlignment="1">
      <alignment horizontal="center" vertical="center" wrapText="1"/>
    </xf>
    <xf numFmtId="0" fontId="1" fillId="49" borderId="10" xfId="0" applyFont="1" applyFill="1" applyBorder="1" applyAlignment="1">
      <alignment horizontal="center" vertical="center" wrapText="1"/>
    </xf>
    <xf numFmtId="0" fontId="8" fillId="49" borderId="9" xfId="0" applyFont="1" applyFill="1" applyBorder="1" applyAlignment="1">
      <alignment horizontal="center" vertical="center" wrapText="1"/>
    </xf>
    <xf numFmtId="0" fontId="8" fillId="49" borderId="35" xfId="0" applyFont="1" applyFill="1" applyBorder="1" applyAlignment="1">
      <alignment horizontal="center" vertical="center" wrapText="1"/>
    </xf>
    <xf numFmtId="0" fontId="8" fillId="49" borderId="10" xfId="0" applyFont="1" applyFill="1" applyBorder="1" applyAlignment="1">
      <alignment horizontal="center" vertical="center" wrapText="1"/>
    </xf>
    <xf numFmtId="0" fontId="14" fillId="50" borderId="0" xfId="0" applyFont="1" applyFill="1" applyAlignment="1">
      <alignment horizontal="center"/>
    </xf>
    <xf numFmtId="0" fontId="0" fillId="52" borderId="74" xfId="0" applyFill="1" applyBorder="1" applyAlignment="1">
      <alignment horizontal="center" vertical="center" wrapText="1"/>
    </xf>
    <xf numFmtId="0" fontId="0" fillId="52" borderId="27" xfId="0" applyFill="1" applyBorder="1" applyAlignment="1">
      <alignment horizontal="center" vertical="center" wrapText="1"/>
    </xf>
    <xf numFmtId="0" fontId="0" fillId="52" borderId="71" xfId="0" applyFill="1" applyBorder="1" applyAlignment="1">
      <alignment horizontal="center" vertical="center" wrapText="1"/>
    </xf>
    <xf numFmtId="0" fontId="0" fillId="52" borderId="75" xfId="0" applyFill="1" applyBorder="1" applyAlignment="1">
      <alignment horizontal="center" vertical="center" wrapText="1"/>
    </xf>
    <xf numFmtId="0" fontId="0" fillId="52" borderId="76" xfId="0" applyFill="1" applyBorder="1" applyAlignment="1">
      <alignment horizontal="center" vertical="center" wrapText="1"/>
    </xf>
    <xf numFmtId="0" fontId="0" fillId="52" borderId="28" xfId="0" applyFill="1" applyBorder="1" applyAlignment="1">
      <alignment horizontal="center" vertical="center" wrapText="1"/>
    </xf>
    <xf numFmtId="0" fontId="1" fillId="35" borderId="9" xfId="0" applyFont="1" applyFill="1" applyBorder="1" applyAlignment="1">
      <alignment horizontal="center" vertical="center" wrapText="1"/>
    </xf>
    <xf numFmtId="0" fontId="1" fillId="35" borderId="58" xfId="0" applyFont="1" applyFill="1" applyBorder="1" applyAlignment="1">
      <alignment horizontal="center" vertical="center" wrapText="1"/>
    </xf>
    <xf numFmtId="0" fontId="1" fillId="35" borderId="29" xfId="0" applyFont="1" applyFill="1" applyBorder="1" applyAlignment="1">
      <alignment horizontal="center" vertical="center" wrapText="1"/>
    </xf>
    <xf numFmtId="0" fontId="1" fillId="35" borderId="10" xfId="0" applyFont="1" applyFill="1" applyBorder="1" applyAlignment="1">
      <alignment horizontal="center" vertical="center" wrapText="1"/>
    </xf>
    <xf numFmtId="0" fontId="0" fillId="42" borderId="38" xfId="0" applyFill="1" applyBorder="1" applyAlignment="1">
      <alignment horizontal="center" vertical="center" wrapText="1"/>
    </xf>
    <xf numFmtId="0" fontId="0" fillId="42" borderId="37" xfId="0" applyFill="1" applyBorder="1" applyAlignment="1">
      <alignment horizontal="center" vertical="center" wrapText="1"/>
    </xf>
    <xf numFmtId="0" fontId="8" fillId="35" borderId="9" xfId="0" applyFont="1" applyFill="1" applyBorder="1" applyAlignment="1">
      <alignment horizontal="center" vertical="center" wrapText="1"/>
    </xf>
    <xf numFmtId="0" fontId="8" fillId="35" borderId="35" xfId="0" applyFont="1" applyFill="1" applyBorder="1" applyAlignment="1">
      <alignment horizontal="center" vertical="center" wrapText="1"/>
    </xf>
    <xf numFmtId="0" fontId="8" fillId="35" borderId="10" xfId="0" applyFont="1" applyFill="1" applyBorder="1" applyAlignment="1">
      <alignment horizontal="center" vertical="center" wrapText="1"/>
    </xf>
    <xf numFmtId="0" fontId="2" fillId="42" borderId="0" xfId="0" applyFont="1" applyFill="1" applyAlignment="1">
      <alignment horizontal="center" vertical="center"/>
    </xf>
    <xf numFmtId="0" fontId="0" fillId="54" borderId="74" xfId="0" applyFill="1" applyBorder="1" applyAlignment="1">
      <alignment horizontal="center" vertical="center" wrapText="1"/>
    </xf>
    <xf numFmtId="0" fontId="0" fillId="54" borderId="27" xfId="0" applyFill="1" applyBorder="1" applyAlignment="1">
      <alignment horizontal="center" vertical="center" wrapText="1"/>
    </xf>
    <xf numFmtId="0" fontId="0" fillId="54" borderId="71" xfId="0" applyFill="1" applyBorder="1" applyAlignment="1">
      <alignment horizontal="center" vertical="center" wrapText="1"/>
    </xf>
    <xf numFmtId="0" fontId="0" fillId="54" borderId="75" xfId="0" applyFill="1" applyBorder="1" applyAlignment="1">
      <alignment horizontal="center" vertical="center" wrapText="1"/>
    </xf>
    <xf numFmtId="0" fontId="0" fillId="54" borderId="76" xfId="0" applyFill="1" applyBorder="1" applyAlignment="1">
      <alignment horizontal="center" vertical="center" wrapText="1"/>
    </xf>
    <xf numFmtId="0" fontId="0" fillId="54" borderId="28" xfId="0" applyFill="1" applyBorder="1" applyAlignment="1">
      <alignment horizontal="center" vertical="center" wrapText="1"/>
    </xf>
    <xf numFmtId="0" fontId="1" fillId="41" borderId="9" xfId="0" applyFont="1" applyFill="1" applyBorder="1" applyAlignment="1">
      <alignment horizontal="center" vertical="center" wrapText="1"/>
    </xf>
    <xf numFmtId="0" fontId="1" fillId="41" borderId="58" xfId="0" applyFont="1" applyFill="1" applyBorder="1" applyAlignment="1">
      <alignment horizontal="center" vertical="center" wrapText="1"/>
    </xf>
    <xf numFmtId="0" fontId="1" fillId="41" borderId="29" xfId="0" applyFont="1" applyFill="1" applyBorder="1" applyAlignment="1">
      <alignment horizontal="center" vertical="center" wrapText="1"/>
    </xf>
    <xf numFmtId="0" fontId="1" fillId="41" borderId="10" xfId="0" applyFont="1" applyFill="1" applyBorder="1" applyAlignment="1">
      <alignment horizontal="center" vertical="center" wrapText="1"/>
    </xf>
    <xf numFmtId="0" fontId="0" fillId="53" borderId="38" xfId="0" applyFill="1" applyBorder="1" applyAlignment="1">
      <alignment horizontal="center" vertical="center" wrapText="1"/>
    </xf>
    <xf numFmtId="0" fontId="0" fillId="53" borderId="37" xfId="0" applyFill="1" applyBorder="1" applyAlignment="1">
      <alignment horizontal="center" vertical="center" wrapText="1"/>
    </xf>
    <xf numFmtId="0" fontId="8" fillId="41" borderId="9" xfId="0" applyFont="1" applyFill="1" applyBorder="1" applyAlignment="1">
      <alignment horizontal="center" vertical="center" wrapText="1"/>
    </xf>
    <xf numFmtId="0" fontId="8" fillId="41" borderId="35" xfId="0" applyFont="1" applyFill="1" applyBorder="1" applyAlignment="1">
      <alignment horizontal="center" vertical="center" wrapText="1"/>
    </xf>
    <xf numFmtId="0" fontId="2" fillId="41" borderId="104" xfId="0" applyFont="1" applyFill="1" applyBorder="1" applyAlignment="1">
      <alignment horizontal="center" vertical="center" wrapText="1"/>
    </xf>
    <xf numFmtId="0" fontId="13" fillId="41" borderId="0" xfId="0" applyFont="1" applyFill="1" applyBorder="1" applyAlignment="1">
      <alignment horizontal="center" vertical="center" wrapText="1"/>
    </xf>
    <xf numFmtId="0" fontId="2" fillId="51" borderId="104" xfId="0" applyFont="1" applyFill="1" applyBorder="1" applyAlignment="1">
      <alignment horizontal="center" vertical="center"/>
    </xf>
    <xf numFmtId="0" fontId="2" fillId="51" borderId="0" xfId="0" applyFont="1" applyFill="1" applyBorder="1" applyAlignment="1">
      <alignment horizontal="center" vertical="center"/>
    </xf>
    <xf numFmtId="0" fontId="1" fillId="26" borderId="9" xfId="0" applyFont="1" applyFill="1" applyBorder="1" applyAlignment="1">
      <alignment horizontal="center" vertical="center" wrapText="1"/>
    </xf>
    <xf numFmtId="0" fontId="1" fillId="26" borderId="58" xfId="0" applyFont="1" applyFill="1" applyBorder="1" applyAlignment="1">
      <alignment horizontal="center" vertical="center" wrapText="1"/>
    </xf>
    <xf numFmtId="0" fontId="1" fillId="26" borderId="29" xfId="0" applyFont="1" applyFill="1" applyBorder="1" applyAlignment="1">
      <alignment horizontal="center" vertical="center" wrapText="1"/>
    </xf>
    <xf numFmtId="0" fontId="1" fillId="26" borderId="10" xfId="0" applyFont="1" applyFill="1" applyBorder="1" applyAlignment="1">
      <alignment horizontal="center" vertical="center" wrapText="1"/>
    </xf>
    <xf numFmtId="0" fontId="0" fillId="55" borderId="38" xfId="0" applyFill="1" applyBorder="1" applyAlignment="1">
      <alignment horizontal="center" vertical="center" wrapText="1"/>
    </xf>
    <xf numFmtId="0" fontId="0" fillId="55" borderId="37" xfId="0" applyFill="1" applyBorder="1" applyAlignment="1">
      <alignment horizontal="center" vertical="center" wrapText="1"/>
    </xf>
    <xf numFmtId="0" fontId="0" fillId="46" borderId="74" xfId="0" applyFill="1" applyBorder="1" applyAlignment="1">
      <alignment horizontal="center" vertical="center" wrapText="1"/>
    </xf>
    <xf numFmtId="0" fontId="0" fillId="46" borderId="27" xfId="0" applyFill="1" applyBorder="1" applyAlignment="1">
      <alignment horizontal="center" vertical="center" wrapText="1"/>
    </xf>
    <xf numFmtId="0" fontId="0" fillId="46" borderId="71" xfId="0" applyFill="1" applyBorder="1" applyAlignment="1">
      <alignment horizontal="center" vertical="center" wrapText="1"/>
    </xf>
    <xf numFmtId="0" fontId="0" fillId="46" borderId="75" xfId="0" applyFill="1" applyBorder="1" applyAlignment="1">
      <alignment horizontal="center" vertical="center" wrapText="1"/>
    </xf>
    <xf numFmtId="0" fontId="0" fillId="46" borderId="76" xfId="0" applyFill="1" applyBorder="1" applyAlignment="1">
      <alignment horizontal="center" vertical="center" wrapText="1"/>
    </xf>
    <xf numFmtId="0" fontId="0" fillId="46" borderId="28" xfId="0" applyFill="1" applyBorder="1" applyAlignment="1">
      <alignment horizontal="center" vertical="center" wrapText="1"/>
    </xf>
    <xf numFmtId="0" fontId="8" fillId="26" borderId="9" xfId="0" applyFont="1" applyFill="1" applyBorder="1" applyAlignment="1">
      <alignment horizontal="center" vertical="center" wrapText="1"/>
    </xf>
    <xf numFmtId="0" fontId="8" fillId="26" borderId="35" xfId="0" applyFont="1" applyFill="1" applyBorder="1" applyAlignment="1">
      <alignment horizontal="center" vertical="center" wrapText="1"/>
    </xf>
    <xf numFmtId="0" fontId="0" fillId="54" borderId="1" xfId="0" applyFill="1" applyBorder="1" applyAlignment="1">
      <alignment horizontal="center"/>
    </xf>
    <xf numFmtId="0" fontId="0" fillId="52" borderId="1" xfId="0" applyFill="1" applyBorder="1" applyAlignment="1">
      <alignment horizontal="center"/>
    </xf>
    <xf numFmtId="0" fontId="0" fillId="20" borderId="1" xfId="0" applyFill="1" applyBorder="1" applyAlignment="1">
      <alignment horizontal="center"/>
    </xf>
    <xf numFmtId="0" fontId="0" fillId="32" borderId="36" xfId="0" applyFill="1" applyBorder="1" applyAlignment="1">
      <alignment horizontal="center" vertical="center" wrapText="1"/>
    </xf>
    <xf numFmtId="0" fontId="0" fillId="32" borderId="2" xfId="0" applyFill="1" applyBorder="1" applyAlignment="1">
      <alignment horizontal="center" vertical="center" wrapText="1"/>
    </xf>
    <xf numFmtId="0" fontId="0" fillId="43" borderId="72" xfId="0" applyFill="1" applyBorder="1" applyAlignment="1">
      <alignment horizontal="center" vertical="center" wrapText="1"/>
    </xf>
    <xf numFmtId="0" fontId="0" fillId="43" borderId="59" xfId="0" applyFill="1" applyBorder="1" applyAlignment="1">
      <alignment horizontal="center" vertical="center" wrapText="1"/>
    </xf>
    <xf numFmtId="0" fontId="0" fillId="43" borderId="30" xfId="0" applyFill="1" applyBorder="1" applyAlignment="1">
      <alignment horizontal="center" vertical="center" wrapText="1"/>
    </xf>
    <xf numFmtId="0" fontId="0" fillId="0" borderId="28" xfId="0" applyBorder="1" applyAlignment="1">
      <alignment vertical="center" wrapText="1"/>
    </xf>
    <xf numFmtId="0" fontId="0" fillId="0" borderId="30" xfId="0" applyBorder="1" applyAlignment="1">
      <alignment vertical="center" wrapText="1"/>
    </xf>
    <xf numFmtId="0" fontId="0" fillId="43" borderId="72" xfId="0" applyFill="1" applyBorder="1" applyAlignment="1">
      <alignment vertical="center" wrapText="1"/>
    </xf>
    <xf numFmtId="0" fontId="0" fillId="50" borderId="36" xfId="0" applyFill="1" applyBorder="1" applyAlignment="1">
      <alignment horizontal="center" vertical="center" wrapText="1"/>
    </xf>
    <xf numFmtId="0" fontId="0" fillId="3" borderId="14" xfId="0" applyFill="1" applyBorder="1" applyAlignment="1">
      <alignment horizontal="center" vertical="center" wrapText="1"/>
    </xf>
    <xf numFmtId="0" fontId="0" fillId="3" borderId="19" xfId="0" applyFill="1" applyBorder="1" applyAlignment="1">
      <alignment horizontal="center" vertical="center" wrapText="1"/>
    </xf>
    <xf numFmtId="0" fontId="0" fillId="3" borderId="25" xfId="0" applyFill="1" applyBorder="1" applyAlignment="1">
      <alignment horizontal="center" vertical="center" wrapText="1"/>
    </xf>
    <xf numFmtId="0" fontId="0" fillId="50" borderId="2" xfId="0" applyFill="1" applyBorder="1" applyAlignment="1">
      <alignment horizontal="center" vertical="center" wrapText="1"/>
    </xf>
    <xf numFmtId="0" fontId="0" fillId="3" borderId="72" xfId="0" applyFill="1" applyBorder="1" applyAlignment="1">
      <alignment horizontal="center" vertical="center" wrapText="1"/>
    </xf>
    <xf numFmtId="0" fontId="0" fillId="3" borderId="59" xfId="0" applyFill="1" applyBorder="1" applyAlignment="1">
      <alignment horizontal="center" vertical="center" wrapText="1"/>
    </xf>
    <xf numFmtId="0" fontId="0" fillId="3" borderId="30" xfId="0" applyFill="1" applyBorder="1" applyAlignment="1">
      <alignment horizontal="center" vertical="center" wrapText="1"/>
    </xf>
    <xf numFmtId="0" fontId="17" fillId="0" borderId="135" xfId="0" applyFont="1" applyBorder="1" applyAlignment="1">
      <alignment horizontal="left" vertical="center" wrapText="1"/>
    </xf>
    <xf numFmtId="0" fontId="17" fillId="0" borderId="136" xfId="0" applyFont="1" applyBorder="1" applyAlignment="1">
      <alignment horizontal="left" vertical="center" wrapText="1"/>
    </xf>
    <xf numFmtId="0" fontId="17" fillId="0" borderId="0" xfId="0" applyFont="1" applyAlignment="1">
      <alignment horizontal="center" vertical="center" wrapText="1"/>
    </xf>
    <xf numFmtId="0" fontId="17" fillId="0" borderId="135" xfId="0" applyFont="1" applyBorder="1" applyAlignment="1">
      <alignment horizontal="center" vertical="center" wrapText="1"/>
    </xf>
    <xf numFmtId="0" fontId="17" fillId="0" borderId="134" xfId="0" applyFont="1" applyBorder="1" applyAlignment="1">
      <alignment horizontal="center" vertical="center" wrapText="1"/>
    </xf>
    <xf numFmtId="0" fontId="17" fillId="56" borderId="134" xfId="0" applyFont="1" applyFill="1" applyBorder="1" applyAlignment="1">
      <alignment horizontal="center" vertical="center" wrapText="1"/>
    </xf>
    <xf numFmtId="0" fontId="17" fillId="44" borderId="134" xfId="0" applyFont="1" applyFill="1" applyBorder="1" applyAlignment="1">
      <alignment horizontal="center" vertical="center" wrapText="1"/>
    </xf>
    <xf numFmtId="0" fontId="17" fillId="57" borderId="134" xfId="0" applyFont="1" applyFill="1" applyBorder="1" applyAlignment="1">
      <alignment horizontal="center" vertical="center" wrapText="1"/>
    </xf>
    <xf numFmtId="0" fontId="17" fillId="58" borderId="134" xfId="0" applyFont="1" applyFill="1" applyBorder="1" applyAlignment="1">
      <alignment horizontal="center" vertical="center" wrapText="1"/>
    </xf>
    <xf numFmtId="0" fontId="17" fillId="59" borderId="134" xfId="0" applyFont="1" applyFill="1" applyBorder="1" applyAlignment="1">
      <alignment horizontal="center" vertical="center" wrapText="1"/>
    </xf>
    <xf numFmtId="0" fontId="17" fillId="0" borderId="135" xfId="0" applyFont="1" applyBorder="1" applyAlignment="1">
      <alignment horizontal="center" vertical="center" wrapText="1"/>
    </xf>
    <xf numFmtId="0" fontId="17" fillId="0" borderId="136" xfId="0" applyFont="1" applyBorder="1" applyAlignment="1">
      <alignment horizontal="center" vertical="center" wrapText="1"/>
    </xf>
    <xf numFmtId="0" fontId="17" fillId="0" borderId="134" xfId="0" applyFont="1" applyBorder="1" applyAlignment="1">
      <alignment horizontal="left" vertical="center" wrapText="1"/>
    </xf>
    <xf numFmtId="0" fontId="17" fillId="0" borderId="137" xfId="0" applyFont="1" applyBorder="1" applyAlignment="1">
      <alignment horizontal="center" vertical="center" wrapText="1"/>
    </xf>
    <xf numFmtId="0" fontId="16" fillId="0" borderId="134" xfId="0" applyFont="1" applyBorder="1" applyAlignment="1">
      <alignment horizontal="left" vertical="center" wrapText="1"/>
    </xf>
    <xf numFmtId="0" fontId="17" fillId="0" borderId="137" xfId="0" applyFont="1" applyBorder="1" applyAlignment="1">
      <alignment horizontal="center" vertical="center" wrapText="1"/>
    </xf>
    <xf numFmtId="0" fontId="17" fillId="0" borderId="138" xfId="0" applyFont="1" applyBorder="1" applyAlignment="1">
      <alignment horizontal="center" vertical="center" wrapText="1"/>
    </xf>
    <xf numFmtId="0" fontId="17" fillId="0" borderId="139" xfId="0" applyFont="1" applyBorder="1" applyAlignment="1">
      <alignment horizontal="center" vertical="center" wrapText="1"/>
    </xf>
    <xf numFmtId="0" fontId="0" fillId="0" borderId="2" xfId="0" applyBorder="1"/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A9A8A"/>
      <color rgb="FFB5F1F9"/>
      <color rgb="FF87A9D3"/>
      <color rgb="FFF8634A"/>
      <color rgb="FFD60029"/>
      <color rgb="FF71DAFF"/>
      <color rgb="FFC377A8"/>
      <color rgb="FFE1B9D3"/>
      <color rgb="FFB95F99"/>
      <color rgb="FFCC8AB4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jpeg"/><Relationship Id="rId3" Type="http://schemas.openxmlformats.org/officeDocument/2006/relationships/image" Target="../media/image6.png"/><Relationship Id="rId7" Type="http://schemas.openxmlformats.org/officeDocument/2006/relationships/image" Target="../media/image10.jpeg"/><Relationship Id="rId12" Type="http://schemas.openxmlformats.org/officeDocument/2006/relationships/image" Target="../media/image15.jpeg"/><Relationship Id="rId2" Type="http://schemas.openxmlformats.org/officeDocument/2006/relationships/image" Target="../media/image5.jpeg"/><Relationship Id="rId1" Type="http://schemas.openxmlformats.org/officeDocument/2006/relationships/image" Target="../media/image4.jpeg"/><Relationship Id="rId6" Type="http://schemas.openxmlformats.org/officeDocument/2006/relationships/image" Target="../media/image9.jpeg"/><Relationship Id="rId11" Type="http://schemas.openxmlformats.org/officeDocument/2006/relationships/image" Target="../media/image14.jpeg"/><Relationship Id="rId5" Type="http://schemas.openxmlformats.org/officeDocument/2006/relationships/image" Target="../media/image8.jpeg"/><Relationship Id="rId10" Type="http://schemas.openxmlformats.org/officeDocument/2006/relationships/image" Target="../media/image13.png"/><Relationship Id="rId4" Type="http://schemas.openxmlformats.org/officeDocument/2006/relationships/image" Target="../media/image7.jpeg"/><Relationship Id="rId9" Type="http://schemas.openxmlformats.org/officeDocument/2006/relationships/image" Target="../media/image12.jpeg"/><Relationship Id="rId14" Type="http://schemas.openxmlformats.org/officeDocument/2006/relationships/image" Target="../media/image17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.png"/><Relationship Id="rId18" Type="http://schemas.microsoft.com/office/2007/relationships/hdphoto" Target="../media/hdphoto3.wdp"/><Relationship Id="rId26" Type="http://schemas.microsoft.com/office/2007/relationships/hdphoto" Target="../media/hdphoto7.wdp"/><Relationship Id="rId3" Type="http://schemas.openxmlformats.org/officeDocument/2006/relationships/image" Target="../media/image20.png"/><Relationship Id="rId21" Type="http://schemas.openxmlformats.org/officeDocument/2006/relationships/image" Target="../media/image34.png"/><Relationship Id="rId7" Type="http://schemas.openxmlformats.org/officeDocument/2006/relationships/image" Target="../media/image23.png"/><Relationship Id="rId12" Type="http://schemas.microsoft.com/office/2007/relationships/hdphoto" Target="../media/hdphoto2.wdp"/><Relationship Id="rId17" Type="http://schemas.openxmlformats.org/officeDocument/2006/relationships/image" Target="../media/image32.png"/><Relationship Id="rId25" Type="http://schemas.openxmlformats.org/officeDocument/2006/relationships/image" Target="../media/image36.png"/><Relationship Id="rId33" Type="http://schemas.microsoft.com/office/2007/relationships/hdphoto" Target="../media/hdphoto10.wdp"/><Relationship Id="rId2" Type="http://schemas.openxmlformats.org/officeDocument/2006/relationships/image" Target="../media/image19.png"/><Relationship Id="rId16" Type="http://schemas.openxmlformats.org/officeDocument/2006/relationships/image" Target="../media/image31.jpeg"/><Relationship Id="rId20" Type="http://schemas.microsoft.com/office/2007/relationships/hdphoto" Target="../media/hdphoto4.wdp"/><Relationship Id="rId29" Type="http://schemas.openxmlformats.org/officeDocument/2006/relationships/image" Target="../media/image38.png"/><Relationship Id="rId1" Type="http://schemas.openxmlformats.org/officeDocument/2006/relationships/image" Target="../media/image18.png"/><Relationship Id="rId6" Type="http://schemas.microsoft.com/office/2007/relationships/hdphoto" Target="../media/hdphoto1.wdp"/><Relationship Id="rId11" Type="http://schemas.openxmlformats.org/officeDocument/2006/relationships/image" Target="../media/image27.png"/><Relationship Id="rId24" Type="http://schemas.microsoft.com/office/2007/relationships/hdphoto" Target="../media/hdphoto6.wdp"/><Relationship Id="rId32" Type="http://schemas.openxmlformats.org/officeDocument/2006/relationships/image" Target="../media/image40.png"/><Relationship Id="rId5" Type="http://schemas.openxmlformats.org/officeDocument/2006/relationships/image" Target="../media/image22.jpeg"/><Relationship Id="rId15" Type="http://schemas.openxmlformats.org/officeDocument/2006/relationships/image" Target="../media/image30.jpeg"/><Relationship Id="rId23" Type="http://schemas.openxmlformats.org/officeDocument/2006/relationships/image" Target="../media/image35.png"/><Relationship Id="rId28" Type="http://schemas.microsoft.com/office/2007/relationships/hdphoto" Target="../media/hdphoto8.wdp"/><Relationship Id="rId10" Type="http://schemas.openxmlformats.org/officeDocument/2006/relationships/image" Target="../media/image26.png"/><Relationship Id="rId19" Type="http://schemas.openxmlformats.org/officeDocument/2006/relationships/image" Target="../media/image33.png"/><Relationship Id="rId31" Type="http://schemas.microsoft.com/office/2007/relationships/hdphoto" Target="../media/hdphoto9.wdp"/><Relationship Id="rId4" Type="http://schemas.openxmlformats.org/officeDocument/2006/relationships/image" Target="../media/image21.png"/><Relationship Id="rId9" Type="http://schemas.openxmlformats.org/officeDocument/2006/relationships/image" Target="../media/image25.png"/><Relationship Id="rId14" Type="http://schemas.openxmlformats.org/officeDocument/2006/relationships/image" Target="../media/image29.png"/><Relationship Id="rId22" Type="http://schemas.microsoft.com/office/2007/relationships/hdphoto" Target="../media/hdphoto5.wdp"/><Relationship Id="rId27" Type="http://schemas.openxmlformats.org/officeDocument/2006/relationships/image" Target="../media/image37.png"/><Relationship Id="rId30" Type="http://schemas.openxmlformats.org/officeDocument/2006/relationships/image" Target="../media/image39.png"/><Relationship Id="rId8" Type="http://schemas.openxmlformats.org/officeDocument/2006/relationships/image" Target="../media/image2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jpeg"/><Relationship Id="rId13" Type="http://schemas.openxmlformats.org/officeDocument/2006/relationships/image" Target="../media/image50.png"/><Relationship Id="rId18" Type="http://schemas.openxmlformats.org/officeDocument/2006/relationships/image" Target="../media/image53.png"/><Relationship Id="rId3" Type="http://schemas.openxmlformats.org/officeDocument/2006/relationships/image" Target="../media/image43.png"/><Relationship Id="rId21" Type="http://schemas.openxmlformats.org/officeDocument/2006/relationships/image" Target="../media/image56.png"/><Relationship Id="rId7" Type="http://schemas.openxmlformats.org/officeDocument/2006/relationships/image" Target="../media/image46.jpeg"/><Relationship Id="rId12" Type="http://schemas.microsoft.com/office/2007/relationships/hdphoto" Target="../media/hdphoto13.wdp"/><Relationship Id="rId17" Type="http://schemas.openxmlformats.org/officeDocument/2006/relationships/image" Target="../media/image52.jpeg"/><Relationship Id="rId2" Type="http://schemas.openxmlformats.org/officeDocument/2006/relationships/image" Target="../media/image42.png"/><Relationship Id="rId16" Type="http://schemas.microsoft.com/office/2007/relationships/hdphoto" Target="../media/hdphoto15.wdp"/><Relationship Id="rId20" Type="http://schemas.openxmlformats.org/officeDocument/2006/relationships/image" Target="../media/image55.png"/><Relationship Id="rId1" Type="http://schemas.openxmlformats.org/officeDocument/2006/relationships/image" Target="../media/image41.png"/><Relationship Id="rId6" Type="http://schemas.openxmlformats.org/officeDocument/2006/relationships/image" Target="../media/image45.png"/><Relationship Id="rId11" Type="http://schemas.openxmlformats.org/officeDocument/2006/relationships/image" Target="../media/image49.png"/><Relationship Id="rId5" Type="http://schemas.openxmlformats.org/officeDocument/2006/relationships/image" Target="../media/image44.png"/><Relationship Id="rId15" Type="http://schemas.openxmlformats.org/officeDocument/2006/relationships/image" Target="../media/image51.png"/><Relationship Id="rId10" Type="http://schemas.microsoft.com/office/2007/relationships/hdphoto" Target="../media/hdphoto12.wdp"/><Relationship Id="rId19" Type="http://schemas.openxmlformats.org/officeDocument/2006/relationships/image" Target="../media/image54.png"/><Relationship Id="rId4" Type="http://schemas.microsoft.com/office/2007/relationships/hdphoto" Target="../media/hdphoto11.wdp"/><Relationship Id="rId9" Type="http://schemas.openxmlformats.org/officeDocument/2006/relationships/image" Target="../media/image48.png"/><Relationship Id="rId14" Type="http://schemas.microsoft.com/office/2007/relationships/hdphoto" Target="../media/hdphoto14.wdp"/><Relationship Id="rId22" Type="http://schemas.microsoft.com/office/2007/relationships/hdphoto" Target="../media/hdphoto16.wdp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4.png"/><Relationship Id="rId21" Type="http://schemas.microsoft.com/office/2007/relationships/hdphoto" Target="../media/hdphoto23.wdp"/><Relationship Id="rId42" Type="http://schemas.microsoft.com/office/2007/relationships/hdphoto" Target="../media/hdphoto12.wdp"/><Relationship Id="rId47" Type="http://schemas.openxmlformats.org/officeDocument/2006/relationships/image" Target="../media/image82.png"/><Relationship Id="rId63" Type="http://schemas.openxmlformats.org/officeDocument/2006/relationships/image" Target="../media/image90.png"/><Relationship Id="rId68" Type="http://schemas.openxmlformats.org/officeDocument/2006/relationships/image" Target="../media/image94.png"/><Relationship Id="rId2" Type="http://schemas.microsoft.com/office/2007/relationships/hdphoto" Target="../media/hdphoto17.wdp"/><Relationship Id="rId16" Type="http://schemas.openxmlformats.org/officeDocument/2006/relationships/image" Target="../media/image66.jpeg"/><Relationship Id="rId29" Type="http://schemas.openxmlformats.org/officeDocument/2006/relationships/image" Target="../media/image75.png"/><Relationship Id="rId11" Type="http://schemas.openxmlformats.org/officeDocument/2006/relationships/image" Target="../media/image63.png"/><Relationship Id="rId24" Type="http://schemas.openxmlformats.org/officeDocument/2006/relationships/image" Target="../media/image72.png"/><Relationship Id="rId32" Type="http://schemas.microsoft.com/office/2007/relationships/hdphoto" Target="../media/hdphoto26.wdp"/><Relationship Id="rId37" Type="http://schemas.openxmlformats.org/officeDocument/2006/relationships/image" Target="../media/image43.png"/><Relationship Id="rId40" Type="http://schemas.microsoft.com/office/2007/relationships/hdphoto" Target="../media/hdphoto28.wdp"/><Relationship Id="rId45" Type="http://schemas.openxmlformats.org/officeDocument/2006/relationships/image" Target="../media/image80.png"/><Relationship Id="rId53" Type="http://schemas.microsoft.com/office/2007/relationships/hdphoto" Target="../media/hdphoto31.wdp"/><Relationship Id="rId58" Type="http://schemas.microsoft.com/office/2007/relationships/hdphoto" Target="../media/hdphoto33.wdp"/><Relationship Id="rId66" Type="http://schemas.openxmlformats.org/officeDocument/2006/relationships/image" Target="../media/image92.png"/><Relationship Id="rId74" Type="http://schemas.microsoft.com/office/2007/relationships/hdphoto" Target="../media/hdphoto36.wdp"/><Relationship Id="rId5" Type="http://schemas.openxmlformats.org/officeDocument/2006/relationships/image" Target="../media/image59.png"/><Relationship Id="rId61" Type="http://schemas.openxmlformats.org/officeDocument/2006/relationships/image" Target="../media/image56.png"/><Relationship Id="rId19" Type="http://schemas.openxmlformats.org/officeDocument/2006/relationships/image" Target="../media/image68.jpeg"/><Relationship Id="rId14" Type="http://schemas.openxmlformats.org/officeDocument/2006/relationships/image" Target="../media/image64.png"/><Relationship Id="rId22" Type="http://schemas.openxmlformats.org/officeDocument/2006/relationships/image" Target="../media/image70.png"/><Relationship Id="rId27" Type="http://schemas.openxmlformats.org/officeDocument/2006/relationships/image" Target="../media/image74.png"/><Relationship Id="rId30" Type="http://schemas.microsoft.com/office/2007/relationships/hdphoto" Target="../media/hdphoto25.wdp"/><Relationship Id="rId35" Type="http://schemas.openxmlformats.org/officeDocument/2006/relationships/image" Target="../media/image77.png"/><Relationship Id="rId43" Type="http://schemas.openxmlformats.org/officeDocument/2006/relationships/image" Target="../media/image45.png"/><Relationship Id="rId48" Type="http://schemas.microsoft.com/office/2007/relationships/hdphoto" Target="../media/hdphoto29.wdp"/><Relationship Id="rId56" Type="http://schemas.microsoft.com/office/2007/relationships/hdphoto" Target="../media/hdphoto32.wdp"/><Relationship Id="rId64" Type="http://schemas.microsoft.com/office/2007/relationships/hdphoto" Target="../media/hdphoto35.wdp"/><Relationship Id="rId69" Type="http://schemas.openxmlformats.org/officeDocument/2006/relationships/image" Target="../media/image95.png"/><Relationship Id="rId8" Type="http://schemas.openxmlformats.org/officeDocument/2006/relationships/image" Target="../media/image61.png"/><Relationship Id="rId51" Type="http://schemas.microsoft.com/office/2007/relationships/hdphoto" Target="../media/hdphoto30.wdp"/><Relationship Id="rId72" Type="http://schemas.openxmlformats.org/officeDocument/2006/relationships/image" Target="../media/image98.png"/><Relationship Id="rId3" Type="http://schemas.openxmlformats.org/officeDocument/2006/relationships/image" Target="../media/image58.png"/><Relationship Id="rId12" Type="http://schemas.microsoft.com/office/2007/relationships/hdphoto" Target="../media/hdphoto21.wdp"/><Relationship Id="rId17" Type="http://schemas.openxmlformats.org/officeDocument/2006/relationships/image" Target="../media/image67.png"/><Relationship Id="rId25" Type="http://schemas.openxmlformats.org/officeDocument/2006/relationships/image" Target="../media/image73.png"/><Relationship Id="rId33" Type="http://schemas.openxmlformats.org/officeDocument/2006/relationships/image" Target="../media/image49.png"/><Relationship Id="rId38" Type="http://schemas.microsoft.com/office/2007/relationships/hdphoto" Target="../media/hdphoto11.wdp"/><Relationship Id="rId46" Type="http://schemas.openxmlformats.org/officeDocument/2006/relationships/image" Target="../media/image81.png"/><Relationship Id="rId59" Type="http://schemas.openxmlformats.org/officeDocument/2006/relationships/image" Target="../media/image89.png"/><Relationship Id="rId67" Type="http://schemas.openxmlformats.org/officeDocument/2006/relationships/image" Target="../media/image93.png"/><Relationship Id="rId20" Type="http://schemas.openxmlformats.org/officeDocument/2006/relationships/image" Target="../media/image69.png"/><Relationship Id="rId41" Type="http://schemas.openxmlformats.org/officeDocument/2006/relationships/image" Target="../media/image48.png"/><Relationship Id="rId54" Type="http://schemas.openxmlformats.org/officeDocument/2006/relationships/image" Target="../media/image86.png"/><Relationship Id="rId62" Type="http://schemas.microsoft.com/office/2007/relationships/hdphoto" Target="../media/hdphoto16.wdp"/><Relationship Id="rId70" Type="http://schemas.openxmlformats.org/officeDocument/2006/relationships/image" Target="../media/image96.png"/><Relationship Id="rId1" Type="http://schemas.openxmlformats.org/officeDocument/2006/relationships/image" Target="../media/image57.jpeg"/><Relationship Id="rId6" Type="http://schemas.microsoft.com/office/2007/relationships/hdphoto" Target="../media/hdphoto19.wdp"/><Relationship Id="rId15" Type="http://schemas.openxmlformats.org/officeDocument/2006/relationships/image" Target="../media/image65.png"/><Relationship Id="rId23" Type="http://schemas.openxmlformats.org/officeDocument/2006/relationships/image" Target="../media/image71.png"/><Relationship Id="rId28" Type="http://schemas.microsoft.com/office/2007/relationships/hdphoto" Target="../media/hdphoto24.wdp"/><Relationship Id="rId36" Type="http://schemas.microsoft.com/office/2007/relationships/hdphoto" Target="../media/hdphoto27.wdp"/><Relationship Id="rId49" Type="http://schemas.openxmlformats.org/officeDocument/2006/relationships/image" Target="../media/image83.png"/><Relationship Id="rId57" Type="http://schemas.openxmlformats.org/officeDocument/2006/relationships/image" Target="../media/image88.png"/><Relationship Id="rId10" Type="http://schemas.microsoft.com/office/2007/relationships/hdphoto" Target="../media/hdphoto20.wdp"/><Relationship Id="rId31" Type="http://schemas.openxmlformats.org/officeDocument/2006/relationships/image" Target="../media/image76.png"/><Relationship Id="rId44" Type="http://schemas.openxmlformats.org/officeDocument/2006/relationships/image" Target="../media/image79.png"/><Relationship Id="rId52" Type="http://schemas.openxmlformats.org/officeDocument/2006/relationships/image" Target="../media/image85.png"/><Relationship Id="rId60" Type="http://schemas.microsoft.com/office/2007/relationships/hdphoto" Target="../media/hdphoto34.wdp"/><Relationship Id="rId65" Type="http://schemas.openxmlformats.org/officeDocument/2006/relationships/image" Target="../media/image91.png"/><Relationship Id="rId73" Type="http://schemas.openxmlformats.org/officeDocument/2006/relationships/image" Target="../media/image99.png"/><Relationship Id="rId4" Type="http://schemas.microsoft.com/office/2007/relationships/hdphoto" Target="../media/hdphoto18.wdp"/><Relationship Id="rId9" Type="http://schemas.openxmlformats.org/officeDocument/2006/relationships/image" Target="../media/image62.png"/><Relationship Id="rId13" Type="http://schemas.openxmlformats.org/officeDocument/2006/relationships/image" Target="../media/image55.png"/><Relationship Id="rId18" Type="http://schemas.microsoft.com/office/2007/relationships/hdphoto" Target="../media/hdphoto22.wdp"/><Relationship Id="rId39" Type="http://schemas.openxmlformats.org/officeDocument/2006/relationships/image" Target="../media/image78.png"/><Relationship Id="rId34" Type="http://schemas.microsoft.com/office/2007/relationships/hdphoto" Target="../media/hdphoto13.wdp"/><Relationship Id="rId50" Type="http://schemas.openxmlformats.org/officeDocument/2006/relationships/image" Target="../media/image84.png"/><Relationship Id="rId55" Type="http://schemas.openxmlformats.org/officeDocument/2006/relationships/image" Target="../media/image87.png"/><Relationship Id="rId7" Type="http://schemas.openxmlformats.org/officeDocument/2006/relationships/image" Target="../media/image60.png"/><Relationship Id="rId71" Type="http://schemas.openxmlformats.org/officeDocument/2006/relationships/image" Target="../media/image97.png"/></Relationships>
</file>

<file path=xl/drawings/_rels/drawing7.xml.rels><?xml version="1.0" encoding="UTF-8" standalone="yes"?>
<Relationships xmlns="http://schemas.openxmlformats.org/package/2006/relationships"><Relationship Id="rId13" Type="http://schemas.microsoft.com/office/2007/relationships/hdphoto" Target="../media/hdphoto40.wdp"/><Relationship Id="rId18" Type="http://schemas.microsoft.com/office/2007/relationships/hdphoto" Target="../media/hdphoto42.wdp"/><Relationship Id="rId26" Type="http://schemas.openxmlformats.org/officeDocument/2006/relationships/image" Target="../media/image99.png"/><Relationship Id="rId3" Type="http://schemas.microsoft.com/office/2007/relationships/hdphoto" Target="../media/hdphoto23.wdp"/><Relationship Id="rId21" Type="http://schemas.openxmlformats.org/officeDocument/2006/relationships/image" Target="../media/image108.png"/><Relationship Id="rId7" Type="http://schemas.openxmlformats.org/officeDocument/2006/relationships/image" Target="../media/image102.png"/><Relationship Id="rId12" Type="http://schemas.openxmlformats.org/officeDocument/2006/relationships/image" Target="../media/image104.png"/><Relationship Id="rId17" Type="http://schemas.openxmlformats.org/officeDocument/2006/relationships/image" Target="../media/image106.png"/><Relationship Id="rId25" Type="http://schemas.openxmlformats.org/officeDocument/2006/relationships/image" Target="../media/image110.png"/><Relationship Id="rId33" Type="http://schemas.openxmlformats.org/officeDocument/2006/relationships/image" Target="../media/image112.jpeg"/><Relationship Id="rId2" Type="http://schemas.openxmlformats.org/officeDocument/2006/relationships/image" Target="../media/image69.png"/><Relationship Id="rId16" Type="http://schemas.microsoft.com/office/2007/relationships/hdphoto" Target="../media/hdphoto41.wdp"/><Relationship Id="rId20" Type="http://schemas.microsoft.com/office/2007/relationships/hdphoto" Target="../media/hdphoto43.wdp"/><Relationship Id="rId29" Type="http://schemas.microsoft.com/office/2007/relationships/hdphoto" Target="../media/hdphoto19.wdp"/><Relationship Id="rId1" Type="http://schemas.openxmlformats.org/officeDocument/2006/relationships/image" Target="../media/image45.png"/><Relationship Id="rId6" Type="http://schemas.openxmlformats.org/officeDocument/2006/relationships/image" Target="../media/image101.jpeg"/><Relationship Id="rId11" Type="http://schemas.openxmlformats.org/officeDocument/2006/relationships/image" Target="../media/image55.png"/><Relationship Id="rId24" Type="http://schemas.microsoft.com/office/2007/relationships/hdphoto" Target="../media/hdphoto45.wdp"/><Relationship Id="rId32" Type="http://schemas.microsoft.com/office/2007/relationships/hdphoto" Target="../media/hdphoto21.wdp"/><Relationship Id="rId5" Type="http://schemas.microsoft.com/office/2007/relationships/hdphoto" Target="../media/hdphoto37.wdp"/><Relationship Id="rId15" Type="http://schemas.openxmlformats.org/officeDocument/2006/relationships/image" Target="../media/image105.png"/><Relationship Id="rId23" Type="http://schemas.openxmlformats.org/officeDocument/2006/relationships/image" Target="../media/image109.png"/><Relationship Id="rId28" Type="http://schemas.openxmlformats.org/officeDocument/2006/relationships/image" Target="../media/image59.png"/><Relationship Id="rId10" Type="http://schemas.microsoft.com/office/2007/relationships/hdphoto" Target="../media/hdphoto39.wdp"/><Relationship Id="rId19" Type="http://schemas.openxmlformats.org/officeDocument/2006/relationships/image" Target="../media/image107.png"/><Relationship Id="rId31" Type="http://schemas.openxmlformats.org/officeDocument/2006/relationships/image" Target="../media/image63.png"/><Relationship Id="rId4" Type="http://schemas.openxmlformats.org/officeDocument/2006/relationships/image" Target="../media/image100.png"/><Relationship Id="rId9" Type="http://schemas.openxmlformats.org/officeDocument/2006/relationships/image" Target="../media/image103.png"/><Relationship Id="rId14" Type="http://schemas.openxmlformats.org/officeDocument/2006/relationships/image" Target="../media/image64.png"/><Relationship Id="rId22" Type="http://schemas.microsoft.com/office/2007/relationships/hdphoto" Target="../media/hdphoto44.wdp"/><Relationship Id="rId27" Type="http://schemas.microsoft.com/office/2007/relationships/hdphoto" Target="../media/hdphoto36.wdp"/><Relationship Id="rId30" Type="http://schemas.openxmlformats.org/officeDocument/2006/relationships/image" Target="../media/image111.png"/><Relationship Id="rId8" Type="http://schemas.microsoft.com/office/2007/relationships/hdphoto" Target="../media/hdphoto38.wdp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png"/><Relationship Id="rId3" Type="http://schemas.openxmlformats.org/officeDocument/2006/relationships/image" Target="../media/image114.png"/><Relationship Id="rId7" Type="http://schemas.openxmlformats.org/officeDocument/2006/relationships/image" Target="../media/image115.png"/><Relationship Id="rId2" Type="http://schemas.openxmlformats.org/officeDocument/2006/relationships/image" Target="../media/image113.jpeg"/><Relationship Id="rId1" Type="http://schemas.openxmlformats.org/officeDocument/2006/relationships/image" Target="../media/image45.png"/><Relationship Id="rId6" Type="http://schemas.openxmlformats.org/officeDocument/2006/relationships/image" Target="../media/image94.png"/><Relationship Id="rId5" Type="http://schemas.openxmlformats.org/officeDocument/2006/relationships/image" Target="../media/image44.png"/><Relationship Id="rId4" Type="http://schemas.microsoft.com/office/2007/relationships/hdphoto" Target="../media/hdphoto46.wdp"/><Relationship Id="rId9" Type="http://schemas.microsoft.com/office/2007/relationships/hdphoto" Target="../media/hdphoto47.wdp"/></Relationships>
</file>

<file path=xl/drawings/_rels/drawing9.xml.rels><?xml version="1.0" encoding="UTF-8" standalone="yes"?>
<Relationships xmlns="http://schemas.openxmlformats.org/package/2006/relationships"><Relationship Id="rId13" Type="http://schemas.microsoft.com/office/2007/relationships/hdphoto" Target="../media/hdphoto50.wdp"/><Relationship Id="rId18" Type="http://schemas.openxmlformats.org/officeDocument/2006/relationships/image" Target="../media/image89.png"/><Relationship Id="rId26" Type="http://schemas.openxmlformats.org/officeDocument/2006/relationships/image" Target="../media/image121.png"/><Relationship Id="rId39" Type="http://schemas.openxmlformats.org/officeDocument/2006/relationships/image" Target="../media/image78.png"/><Relationship Id="rId21" Type="http://schemas.microsoft.com/office/2007/relationships/hdphoto" Target="../media/hdphoto16.wdp"/><Relationship Id="rId34" Type="http://schemas.microsoft.com/office/2007/relationships/hdphoto" Target="../media/hdphoto13.wdp"/><Relationship Id="rId42" Type="http://schemas.microsoft.com/office/2007/relationships/hdphoto" Target="../media/hdphoto12.wdp"/><Relationship Id="rId7" Type="http://schemas.microsoft.com/office/2007/relationships/hdphoto" Target="../media/hdphoto25.wdp"/><Relationship Id="rId2" Type="http://schemas.openxmlformats.org/officeDocument/2006/relationships/image" Target="../media/image117.png"/><Relationship Id="rId16" Type="http://schemas.openxmlformats.org/officeDocument/2006/relationships/image" Target="../media/image84.png"/><Relationship Id="rId20" Type="http://schemas.openxmlformats.org/officeDocument/2006/relationships/image" Target="../media/image56.png"/><Relationship Id="rId29" Type="http://schemas.openxmlformats.org/officeDocument/2006/relationships/image" Target="../media/image72.png"/><Relationship Id="rId41" Type="http://schemas.openxmlformats.org/officeDocument/2006/relationships/image" Target="../media/image48.png"/><Relationship Id="rId1" Type="http://schemas.openxmlformats.org/officeDocument/2006/relationships/image" Target="../media/image45.png"/><Relationship Id="rId6" Type="http://schemas.openxmlformats.org/officeDocument/2006/relationships/image" Target="../media/image75.png"/><Relationship Id="rId11" Type="http://schemas.microsoft.com/office/2007/relationships/hdphoto" Target="../media/hdphoto49.wdp"/><Relationship Id="rId24" Type="http://schemas.openxmlformats.org/officeDocument/2006/relationships/image" Target="../media/image90.png"/><Relationship Id="rId32" Type="http://schemas.microsoft.com/office/2007/relationships/hdphoto" Target="../media/hdphoto24.wdp"/><Relationship Id="rId37" Type="http://schemas.openxmlformats.org/officeDocument/2006/relationships/image" Target="../media/image43.png"/><Relationship Id="rId40" Type="http://schemas.microsoft.com/office/2007/relationships/hdphoto" Target="../media/hdphoto28.wdp"/><Relationship Id="rId5" Type="http://schemas.microsoft.com/office/2007/relationships/hdphoto" Target="../media/hdphoto26.wdp"/><Relationship Id="rId15" Type="http://schemas.microsoft.com/office/2007/relationships/hdphoto" Target="../media/hdphoto32.wdp"/><Relationship Id="rId23" Type="http://schemas.microsoft.com/office/2007/relationships/hdphoto" Target="../media/hdphoto31.wdp"/><Relationship Id="rId28" Type="http://schemas.openxmlformats.org/officeDocument/2006/relationships/image" Target="../media/image94.png"/><Relationship Id="rId36" Type="http://schemas.microsoft.com/office/2007/relationships/hdphoto" Target="../media/hdphoto27.wdp"/><Relationship Id="rId10" Type="http://schemas.openxmlformats.org/officeDocument/2006/relationships/image" Target="../media/image119.png"/><Relationship Id="rId19" Type="http://schemas.microsoft.com/office/2007/relationships/hdphoto" Target="../media/hdphoto34.wdp"/><Relationship Id="rId31" Type="http://schemas.openxmlformats.org/officeDocument/2006/relationships/image" Target="../media/image74.png"/><Relationship Id="rId4" Type="http://schemas.openxmlformats.org/officeDocument/2006/relationships/image" Target="../media/image76.png"/><Relationship Id="rId9" Type="http://schemas.openxmlformats.org/officeDocument/2006/relationships/image" Target="../media/image118.jpeg"/><Relationship Id="rId14" Type="http://schemas.openxmlformats.org/officeDocument/2006/relationships/image" Target="../media/image87.png"/><Relationship Id="rId22" Type="http://schemas.openxmlformats.org/officeDocument/2006/relationships/image" Target="../media/image85.png"/><Relationship Id="rId27" Type="http://schemas.openxmlformats.org/officeDocument/2006/relationships/image" Target="../media/image122.jpeg"/><Relationship Id="rId30" Type="http://schemas.openxmlformats.org/officeDocument/2006/relationships/image" Target="../media/image73.png"/><Relationship Id="rId35" Type="http://schemas.openxmlformats.org/officeDocument/2006/relationships/image" Target="../media/image77.png"/><Relationship Id="rId43" Type="http://schemas.openxmlformats.org/officeDocument/2006/relationships/image" Target="../media/image93.png"/><Relationship Id="rId8" Type="http://schemas.openxmlformats.org/officeDocument/2006/relationships/image" Target="../media/image44.png"/><Relationship Id="rId3" Type="http://schemas.microsoft.com/office/2007/relationships/hdphoto" Target="../media/hdphoto48.wdp"/><Relationship Id="rId12" Type="http://schemas.openxmlformats.org/officeDocument/2006/relationships/image" Target="../media/image120.png"/><Relationship Id="rId17" Type="http://schemas.microsoft.com/office/2007/relationships/hdphoto" Target="../media/hdphoto30.wdp"/><Relationship Id="rId25" Type="http://schemas.microsoft.com/office/2007/relationships/hdphoto" Target="../media/hdphoto35.wdp"/><Relationship Id="rId33" Type="http://schemas.openxmlformats.org/officeDocument/2006/relationships/image" Target="../media/image49.png"/><Relationship Id="rId38" Type="http://schemas.microsoft.com/office/2007/relationships/hdphoto" Target="../media/hdphoto11.wdp"/></Relationships>
</file>

<file path=xl/drawings/_rels/drawing1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45.png"/><Relationship Id="rId21" Type="http://schemas.microsoft.com/office/2007/relationships/hdphoto" Target="../media/hdphoto51.wdp"/><Relationship Id="rId42" Type="http://schemas.openxmlformats.org/officeDocument/2006/relationships/image" Target="../media/image158.png"/><Relationship Id="rId47" Type="http://schemas.microsoft.com/office/2007/relationships/hdphoto" Target="../media/hdphoto55.wdp"/><Relationship Id="rId63" Type="http://schemas.openxmlformats.org/officeDocument/2006/relationships/image" Target="../media/image176.png"/><Relationship Id="rId68" Type="http://schemas.openxmlformats.org/officeDocument/2006/relationships/image" Target="../media/image181.png"/><Relationship Id="rId84" Type="http://schemas.openxmlformats.org/officeDocument/2006/relationships/image" Target="../media/image196.png"/><Relationship Id="rId89" Type="http://schemas.openxmlformats.org/officeDocument/2006/relationships/image" Target="../media/image201.png"/><Relationship Id="rId16" Type="http://schemas.openxmlformats.org/officeDocument/2006/relationships/image" Target="../media/image138.png"/><Relationship Id="rId107" Type="http://schemas.openxmlformats.org/officeDocument/2006/relationships/image" Target="../media/image216.png"/><Relationship Id="rId11" Type="http://schemas.openxmlformats.org/officeDocument/2006/relationships/image" Target="../media/image133.png"/><Relationship Id="rId32" Type="http://schemas.openxmlformats.org/officeDocument/2006/relationships/image" Target="../media/image150.png"/><Relationship Id="rId37" Type="http://schemas.microsoft.com/office/2007/relationships/hdphoto" Target="../media/hdphoto52.wdp"/><Relationship Id="rId53" Type="http://schemas.openxmlformats.org/officeDocument/2006/relationships/image" Target="../media/image166.png"/><Relationship Id="rId58" Type="http://schemas.openxmlformats.org/officeDocument/2006/relationships/image" Target="../media/image171.png"/><Relationship Id="rId74" Type="http://schemas.openxmlformats.org/officeDocument/2006/relationships/image" Target="../media/image187.png"/><Relationship Id="rId79" Type="http://schemas.openxmlformats.org/officeDocument/2006/relationships/image" Target="../media/image191.png"/><Relationship Id="rId102" Type="http://schemas.openxmlformats.org/officeDocument/2006/relationships/image" Target="../media/image212.png"/><Relationship Id="rId5" Type="http://schemas.openxmlformats.org/officeDocument/2006/relationships/image" Target="../media/image127.png"/><Relationship Id="rId90" Type="http://schemas.openxmlformats.org/officeDocument/2006/relationships/image" Target="../media/image202.png"/><Relationship Id="rId95" Type="http://schemas.openxmlformats.org/officeDocument/2006/relationships/image" Target="../media/image205.png"/><Relationship Id="rId22" Type="http://schemas.openxmlformats.org/officeDocument/2006/relationships/image" Target="../media/image141.png"/><Relationship Id="rId27" Type="http://schemas.openxmlformats.org/officeDocument/2006/relationships/image" Target="../media/image146.jpeg"/><Relationship Id="rId43" Type="http://schemas.microsoft.com/office/2007/relationships/hdphoto" Target="../media/hdphoto53.wdp"/><Relationship Id="rId48" Type="http://schemas.openxmlformats.org/officeDocument/2006/relationships/image" Target="../media/image161.png"/><Relationship Id="rId64" Type="http://schemas.openxmlformats.org/officeDocument/2006/relationships/image" Target="../media/image177.png"/><Relationship Id="rId69" Type="http://schemas.openxmlformats.org/officeDocument/2006/relationships/image" Target="../media/image182.png"/><Relationship Id="rId80" Type="http://schemas.openxmlformats.org/officeDocument/2006/relationships/image" Target="../media/image192.png"/><Relationship Id="rId85" Type="http://schemas.openxmlformats.org/officeDocument/2006/relationships/image" Target="../media/image197.png"/><Relationship Id="rId12" Type="http://schemas.openxmlformats.org/officeDocument/2006/relationships/image" Target="../media/image134.png"/><Relationship Id="rId17" Type="http://schemas.openxmlformats.org/officeDocument/2006/relationships/image" Target="../media/image139.png"/><Relationship Id="rId33" Type="http://schemas.openxmlformats.org/officeDocument/2006/relationships/image" Target="../media/image151.png"/><Relationship Id="rId38" Type="http://schemas.openxmlformats.org/officeDocument/2006/relationships/image" Target="../media/image155.png"/><Relationship Id="rId59" Type="http://schemas.openxmlformats.org/officeDocument/2006/relationships/image" Target="../media/image172.png"/><Relationship Id="rId103" Type="http://schemas.openxmlformats.org/officeDocument/2006/relationships/image" Target="../media/image213.png"/><Relationship Id="rId20" Type="http://schemas.openxmlformats.org/officeDocument/2006/relationships/image" Target="../media/image140.png"/><Relationship Id="rId41" Type="http://schemas.openxmlformats.org/officeDocument/2006/relationships/image" Target="../media/image157.png"/><Relationship Id="rId54" Type="http://schemas.openxmlformats.org/officeDocument/2006/relationships/image" Target="../media/image167.png"/><Relationship Id="rId62" Type="http://schemas.openxmlformats.org/officeDocument/2006/relationships/image" Target="../media/image175.png"/><Relationship Id="rId70" Type="http://schemas.openxmlformats.org/officeDocument/2006/relationships/image" Target="../media/image183.png"/><Relationship Id="rId75" Type="http://schemas.openxmlformats.org/officeDocument/2006/relationships/image" Target="../media/image188.png"/><Relationship Id="rId83" Type="http://schemas.openxmlformats.org/officeDocument/2006/relationships/image" Target="../media/image195.png"/><Relationship Id="rId88" Type="http://schemas.openxmlformats.org/officeDocument/2006/relationships/image" Target="../media/image200.png"/><Relationship Id="rId91" Type="http://schemas.openxmlformats.org/officeDocument/2006/relationships/image" Target="../media/image203.png"/><Relationship Id="rId96" Type="http://schemas.openxmlformats.org/officeDocument/2006/relationships/image" Target="../media/image206.png"/><Relationship Id="rId1" Type="http://schemas.openxmlformats.org/officeDocument/2006/relationships/image" Target="../media/image123.png"/><Relationship Id="rId6" Type="http://schemas.openxmlformats.org/officeDocument/2006/relationships/image" Target="../media/image128.png"/><Relationship Id="rId15" Type="http://schemas.openxmlformats.org/officeDocument/2006/relationships/image" Target="../media/image137.png"/><Relationship Id="rId23" Type="http://schemas.openxmlformats.org/officeDocument/2006/relationships/image" Target="../media/image142.png"/><Relationship Id="rId28" Type="http://schemas.openxmlformats.org/officeDocument/2006/relationships/image" Target="../media/image147.png"/><Relationship Id="rId36" Type="http://schemas.openxmlformats.org/officeDocument/2006/relationships/image" Target="../media/image154.png"/><Relationship Id="rId49" Type="http://schemas.openxmlformats.org/officeDocument/2006/relationships/image" Target="../media/image162.png"/><Relationship Id="rId57" Type="http://schemas.openxmlformats.org/officeDocument/2006/relationships/image" Target="../media/image170.png"/><Relationship Id="rId106" Type="http://schemas.openxmlformats.org/officeDocument/2006/relationships/image" Target="../media/image215.png"/><Relationship Id="rId10" Type="http://schemas.openxmlformats.org/officeDocument/2006/relationships/image" Target="../media/image132.png"/><Relationship Id="rId31" Type="http://schemas.openxmlformats.org/officeDocument/2006/relationships/image" Target="../media/image18.png"/><Relationship Id="rId44" Type="http://schemas.openxmlformats.org/officeDocument/2006/relationships/image" Target="../media/image159.png"/><Relationship Id="rId52" Type="http://schemas.openxmlformats.org/officeDocument/2006/relationships/image" Target="../media/image165.png"/><Relationship Id="rId60" Type="http://schemas.openxmlformats.org/officeDocument/2006/relationships/image" Target="../media/image173.png"/><Relationship Id="rId65" Type="http://schemas.openxmlformats.org/officeDocument/2006/relationships/image" Target="../media/image178.png"/><Relationship Id="rId73" Type="http://schemas.openxmlformats.org/officeDocument/2006/relationships/image" Target="../media/image186.png"/><Relationship Id="rId78" Type="http://schemas.microsoft.com/office/2007/relationships/hdphoto" Target="../media/hdphoto56.wdp"/><Relationship Id="rId81" Type="http://schemas.openxmlformats.org/officeDocument/2006/relationships/image" Target="../media/image193.png"/><Relationship Id="rId86" Type="http://schemas.openxmlformats.org/officeDocument/2006/relationships/image" Target="../media/image198.png"/><Relationship Id="rId94" Type="http://schemas.microsoft.com/office/2007/relationships/hdphoto" Target="../media/hdphoto58.wdp"/><Relationship Id="rId99" Type="http://schemas.openxmlformats.org/officeDocument/2006/relationships/image" Target="../media/image209.png"/><Relationship Id="rId101" Type="http://schemas.openxmlformats.org/officeDocument/2006/relationships/image" Target="../media/image211.png"/><Relationship Id="rId4" Type="http://schemas.openxmlformats.org/officeDocument/2006/relationships/image" Target="../media/image126.png"/><Relationship Id="rId9" Type="http://schemas.openxmlformats.org/officeDocument/2006/relationships/image" Target="../media/image131.png"/><Relationship Id="rId13" Type="http://schemas.openxmlformats.org/officeDocument/2006/relationships/image" Target="../media/image135.png"/><Relationship Id="rId18" Type="http://schemas.openxmlformats.org/officeDocument/2006/relationships/image" Target="../media/image22.jpeg"/><Relationship Id="rId39" Type="http://schemas.openxmlformats.org/officeDocument/2006/relationships/image" Target="../media/image156.png"/><Relationship Id="rId34" Type="http://schemas.openxmlformats.org/officeDocument/2006/relationships/image" Target="../media/image152.png"/><Relationship Id="rId50" Type="http://schemas.openxmlformats.org/officeDocument/2006/relationships/image" Target="../media/image163.png"/><Relationship Id="rId55" Type="http://schemas.openxmlformats.org/officeDocument/2006/relationships/image" Target="../media/image168.png"/><Relationship Id="rId76" Type="http://schemas.openxmlformats.org/officeDocument/2006/relationships/image" Target="../media/image189.png"/><Relationship Id="rId97" Type="http://schemas.openxmlformats.org/officeDocument/2006/relationships/image" Target="../media/image207.png"/><Relationship Id="rId104" Type="http://schemas.openxmlformats.org/officeDocument/2006/relationships/image" Target="../media/image214.png"/><Relationship Id="rId7" Type="http://schemas.openxmlformats.org/officeDocument/2006/relationships/image" Target="../media/image129.png"/><Relationship Id="rId71" Type="http://schemas.openxmlformats.org/officeDocument/2006/relationships/image" Target="../media/image184.png"/><Relationship Id="rId92" Type="http://schemas.microsoft.com/office/2007/relationships/hdphoto" Target="../media/hdphoto57.wdp"/><Relationship Id="rId2" Type="http://schemas.openxmlformats.org/officeDocument/2006/relationships/image" Target="../media/image124.png"/><Relationship Id="rId29" Type="http://schemas.openxmlformats.org/officeDocument/2006/relationships/image" Target="../media/image148.png"/><Relationship Id="rId24" Type="http://schemas.openxmlformats.org/officeDocument/2006/relationships/image" Target="../media/image143.png"/><Relationship Id="rId40" Type="http://schemas.microsoft.com/office/2007/relationships/hdphoto" Target="../media/hdphoto2.wdp"/><Relationship Id="rId45" Type="http://schemas.microsoft.com/office/2007/relationships/hdphoto" Target="../media/hdphoto54.wdp"/><Relationship Id="rId66" Type="http://schemas.openxmlformats.org/officeDocument/2006/relationships/image" Target="../media/image179.png"/><Relationship Id="rId87" Type="http://schemas.openxmlformats.org/officeDocument/2006/relationships/image" Target="../media/image199.png"/><Relationship Id="rId61" Type="http://schemas.openxmlformats.org/officeDocument/2006/relationships/image" Target="../media/image174.png"/><Relationship Id="rId82" Type="http://schemas.openxmlformats.org/officeDocument/2006/relationships/image" Target="../media/image194.png"/><Relationship Id="rId19" Type="http://schemas.microsoft.com/office/2007/relationships/hdphoto" Target="../media/hdphoto1.wdp"/><Relationship Id="rId14" Type="http://schemas.openxmlformats.org/officeDocument/2006/relationships/image" Target="../media/image136.png"/><Relationship Id="rId30" Type="http://schemas.openxmlformats.org/officeDocument/2006/relationships/image" Target="../media/image149.png"/><Relationship Id="rId35" Type="http://schemas.openxmlformats.org/officeDocument/2006/relationships/image" Target="../media/image153.png"/><Relationship Id="rId56" Type="http://schemas.openxmlformats.org/officeDocument/2006/relationships/image" Target="../media/image169.png"/><Relationship Id="rId77" Type="http://schemas.openxmlformats.org/officeDocument/2006/relationships/image" Target="../media/image190.png"/><Relationship Id="rId100" Type="http://schemas.openxmlformats.org/officeDocument/2006/relationships/image" Target="../media/image210.png"/><Relationship Id="rId105" Type="http://schemas.microsoft.com/office/2007/relationships/hdphoto" Target="../media/hdphoto59.wdp"/><Relationship Id="rId8" Type="http://schemas.openxmlformats.org/officeDocument/2006/relationships/image" Target="../media/image130.png"/><Relationship Id="rId51" Type="http://schemas.openxmlformats.org/officeDocument/2006/relationships/image" Target="../media/image164.png"/><Relationship Id="rId72" Type="http://schemas.openxmlformats.org/officeDocument/2006/relationships/image" Target="../media/image185.png"/><Relationship Id="rId93" Type="http://schemas.openxmlformats.org/officeDocument/2006/relationships/image" Target="../media/image204.png"/><Relationship Id="rId98" Type="http://schemas.openxmlformats.org/officeDocument/2006/relationships/image" Target="../media/image208.png"/><Relationship Id="rId3" Type="http://schemas.openxmlformats.org/officeDocument/2006/relationships/image" Target="../media/image125.png"/><Relationship Id="rId25" Type="http://schemas.openxmlformats.org/officeDocument/2006/relationships/image" Target="../media/image144.jpeg"/><Relationship Id="rId46" Type="http://schemas.openxmlformats.org/officeDocument/2006/relationships/image" Target="../media/image160.png"/><Relationship Id="rId67" Type="http://schemas.openxmlformats.org/officeDocument/2006/relationships/image" Target="../media/image180.jpeg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32.png"/><Relationship Id="rId21" Type="http://schemas.openxmlformats.org/officeDocument/2006/relationships/image" Target="../media/image229.jpeg"/><Relationship Id="rId42" Type="http://schemas.openxmlformats.org/officeDocument/2006/relationships/image" Target="../media/image241.png"/><Relationship Id="rId47" Type="http://schemas.microsoft.com/office/2007/relationships/hdphoto" Target="../media/hdphoto77.wdp"/><Relationship Id="rId63" Type="http://schemas.openxmlformats.org/officeDocument/2006/relationships/image" Target="../media/image255.png"/><Relationship Id="rId68" Type="http://schemas.openxmlformats.org/officeDocument/2006/relationships/image" Target="../media/image260.png"/><Relationship Id="rId16" Type="http://schemas.microsoft.com/office/2007/relationships/hdphoto" Target="../media/hdphoto63.wdp"/><Relationship Id="rId11" Type="http://schemas.openxmlformats.org/officeDocument/2006/relationships/image" Target="../media/image224.png"/><Relationship Id="rId24" Type="http://schemas.openxmlformats.org/officeDocument/2006/relationships/image" Target="../media/image231.png"/><Relationship Id="rId32" Type="http://schemas.openxmlformats.org/officeDocument/2006/relationships/image" Target="../media/image235.png"/><Relationship Id="rId37" Type="http://schemas.openxmlformats.org/officeDocument/2006/relationships/image" Target="../media/image238.png"/><Relationship Id="rId40" Type="http://schemas.openxmlformats.org/officeDocument/2006/relationships/image" Target="../media/image240.png"/><Relationship Id="rId45" Type="http://schemas.microsoft.com/office/2007/relationships/hdphoto" Target="../media/hdphoto76.wdp"/><Relationship Id="rId53" Type="http://schemas.microsoft.com/office/2007/relationships/hdphoto" Target="../media/hdphoto80.wdp"/><Relationship Id="rId58" Type="http://schemas.openxmlformats.org/officeDocument/2006/relationships/image" Target="../media/image251.png"/><Relationship Id="rId66" Type="http://schemas.openxmlformats.org/officeDocument/2006/relationships/image" Target="../media/image258.png"/><Relationship Id="rId74" Type="http://schemas.openxmlformats.org/officeDocument/2006/relationships/image" Target="../media/image266.png"/><Relationship Id="rId79" Type="http://schemas.microsoft.com/office/2007/relationships/hdphoto" Target="../media/hdphoto83.wdp"/><Relationship Id="rId5" Type="http://schemas.openxmlformats.org/officeDocument/2006/relationships/image" Target="../media/image220.png"/><Relationship Id="rId61" Type="http://schemas.openxmlformats.org/officeDocument/2006/relationships/image" Target="../media/image253.png"/><Relationship Id="rId19" Type="http://schemas.openxmlformats.org/officeDocument/2006/relationships/image" Target="../media/image228.png"/><Relationship Id="rId14" Type="http://schemas.microsoft.com/office/2007/relationships/hdphoto" Target="../media/hdphoto62.wdp"/><Relationship Id="rId22" Type="http://schemas.openxmlformats.org/officeDocument/2006/relationships/image" Target="../media/image230.png"/><Relationship Id="rId27" Type="http://schemas.microsoft.com/office/2007/relationships/hdphoto" Target="../media/hdphoto68.wdp"/><Relationship Id="rId30" Type="http://schemas.openxmlformats.org/officeDocument/2006/relationships/image" Target="../media/image234.png"/><Relationship Id="rId35" Type="http://schemas.microsoft.com/office/2007/relationships/hdphoto" Target="../media/hdphoto72.wdp"/><Relationship Id="rId43" Type="http://schemas.microsoft.com/office/2007/relationships/hdphoto" Target="../media/hdphoto75.wdp"/><Relationship Id="rId48" Type="http://schemas.openxmlformats.org/officeDocument/2006/relationships/image" Target="../media/image244.png"/><Relationship Id="rId56" Type="http://schemas.openxmlformats.org/officeDocument/2006/relationships/image" Target="../media/image249.png"/><Relationship Id="rId64" Type="http://schemas.openxmlformats.org/officeDocument/2006/relationships/image" Target="../media/image256.png"/><Relationship Id="rId69" Type="http://schemas.openxmlformats.org/officeDocument/2006/relationships/image" Target="../media/image261.png"/><Relationship Id="rId77" Type="http://schemas.microsoft.com/office/2007/relationships/hdphoto" Target="../media/hdphoto82.wdp"/><Relationship Id="rId8" Type="http://schemas.openxmlformats.org/officeDocument/2006/relationships/image" Target="../media/image222.png"/><Relationship Id="rId51" Type="http://schemas.microsoft.com/office/2007/relationships/hdphoto" Target="../media/hdphoto79.wdp"/><Relationship Id="rId72" Type="http://schemas.openxmlformats.org/officeDocument/2006/relationships/image" Target="../media/image264.png"/><Relationship Id="rId3" Type="http://schemas.openxmlformats.org/officeDocument/2006/relationships/image" Target="../media/image218.png"/><Relationship Id="rId12" Type="http://schemas.microsoft.com/office/2007/relationships/hdphoto" Target="../media/hdphoto61.wdp"/><Relationship Id="rId17" Type="http://schemas.openxmlformats.org/officeDocument/2006/relationships/image" Target="../media/image227.png"/><Relationship Id="rId25" Type="http://schemas.microsoft.com/office/2007/relationships/hdphoto" Target="../media/hdphoto67.wdp"/><Relationship Id="rId33" Type="http://schemas.microsoft.com/office/2007/relationships/hdphoto" Target="../media/hdphoto71.wdp"/><Relationship Id="rId38" Type="http://schemas.openxmlformats.org/officeDocument/2006/relationships/image" Target="../media/image239.png"/><Relationship Id="rId46" Type="http://schemas.openxmlformats.org/officeDocument/2006/relationships/image" Target="../media/image243.png"/><Relationship Id="rId59" Type="http://schemas.microsoft.com/office/2007/relationships/hdphoto" Target="../media/hdphoto81.wdp"/><Relationship Id="rId67" Type="http://schemas.openxmlformats.org/officeDocument/2006/relationships/image" Target="../media/image259.png"/><Relationship Id="rId20" Type="http://schemas.microsoft.com/office/2007/relationships/hdphoto" Target="../media/hdphoto65.wdp"/><Relationship Id="rId41" Type="http://schemas.microsoft.com/office/2007/relationships/hdphoto" Target="../media/hdphoto74.wdp"/><Relationship Id="rId54" Type="http://schemas.openxmlformats.org/officeDocument/2006/relationships/image" Target="../media/image247.png"/><Relationship Id="rId62" Type="http://schemas.openxmlformats.org/officeDocument/2006/relationships/image" Target="../media/image254.png"/><Relationship Id="rId70" Type="http://schemas.openxmlformats.org/officeDocument/2006/relationships/image" Target="../media/image262.png"/><Relationship Id="rId75" Type="http://schemas.openxmlformats.org/officeDocument/2006/relationships/image" Target="../media/image151.png"/><Relationship Id="rId1" Type="http://schemas.openxmlformats.org/officeDocument/2006/relationships/image" Target="../media/image122.jpeg"/><Relationship Id="rId6" Type="http://schemas.openxmlformats.org/officeDocument/2006/relationships/image" Target="../media/image209.png"/><Relationship Id="rId15" Type="http://schemas.openxmlformats.org/officeDocument/2006/relationships/image" Target="../media/image226.png"/><Relationship Id="rId23" Type="http://schemas.microsoft.com/office/2007/relationships/hdphoto" Target="../media/hdphoto66.wdp"/><Relationship Id="rId28" Type="http://schemas.openxmlformats.org/officeDocument/2006/relationships/image" Target="../media/image233.png"/><Relationship Id="rId36" Type="http://schemas.openxmlformats.org/officeDocument/2006/relationships/image" Target="../media/image237.png"/><Relationship Id="rId49" Type="http://schemas.microsoft.com/office/2007/relationships/hdphoto" Target="../media/hdphoto78.wdp"/><Relationship Id="rId57" Type="http://schemas.openxmlformats.org/officeDocument/2006/relationships/image" Target="../media/image250.jpeg"/><Relationship Id="rId10" Type="http://schemas.openxmlformats.org/officeDocument/2006/relationships/image" Target="../media/image223.png"/><Relationship Id="rId31" Type="http://schemas.microsoft.com/office/2007/relationships/hdphoto" Target="../media/hdphoto70.wdp"/><Relationship Id="rId44" Type="http://schemas.openxmlformats.org/officeDocument/2006/relationships/image" Target="../media/image242.png"/><Relationship Id="rId52" Type="http://schemas.openxmlformats.org/officeDocument/2006/relationships/image" Target="../media/image246.png"/><Relationship Id="rId60" Type="http://schemas.openxmlformats.org/officeDocument/2006/relationships/image" Target="../media/image252.png"/><Relationship Id="rId65" Type="http://schemas.openxmlformats.org/officeDocument/2006/relationships/image" Target="../media/image257.png"/><Relationship Id="rId73" Type="http://schemas.openxmlformats.org/officeDocument/2006/relationships/image" Target="../media/image265.png"/><Relationship Id="rId78" Type="http://schemas.openxmlformats.org/officeDocument/2006/relationships/image" Target="../media/image268.png"/><Relationship Id="rId4" Type="http://schemas.openxmlformats.org/officeDocument/2006/relationships/image" Target="../media/image219.png"/><Relationship Id="rId9" Type="http://schemas.microsoft.com/office/2007/relationships/hdphoto" Target="../media/hdphoto60.wdp"/><Relationship Id="rId13" Type="http://schemas.openxmlformats.org/officeDocument/2006/relationships/image" Target="../media/image225.png"/><Relationship Id="rId18" Type="http://schemas.microsoft.com/office/2007/relationships/hdphoto" Target="../media/hdphoto64.wdp"/><Relationship Id="rId39" Type="http://schemas.microsoft.com/office/2007/relationships/hdphoto" Target="../media/hdphoto73.wdp"/><Relationship Id="rId34" Type="http://schemas.openxmlformats.org/officeDocument/2006/relationships/image" Target="../media/image236.png"/><Relationship Id="rId50" Type="http://schemas.openxmlformats.org/officeDocument/2006/relationships/image" Target="../media/image245.png"/><Relationship Id="rId55" Type="http://schemas.openxmlformats.org/officeDocument/2006/relationships/image" Target="../media/image248.png"/><Relationship Id="rId76" Type="http://schemas.openxmlformats.org/officeDocument/2006/relationships/image" Target="../media/image267.png"/><Relationship Id="rId7" Type="http://schemas.openxmlformats.org/officeDocument/2006/relationships/image" Target="../media/image221.png"/><Relationship Id="rId71" Type="http://schemas.openxmlformats.org/officeDocument/2006/relationships/image" Target="../media/image263.png"/><Relationship Id="rId2" Type="http://schemas.openxmlformats.org/officeDocument/2006/relationships/image" Target="../media/image217.png"/><Relationship Id="rId29" Type="http://schemas.microsoft.com/office/2007/relationships/hdphoto" Target="../media/hdphoto69.wdp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78.png"/><Relationship Id="rId18" Type="http://schemas.openxmlformats.org/officeDocument/2006/relationships/image" Target="../media/image283.png"/><Relationship Id="rId26" Type="http://schemas.openxmlformats.org/officeDocument/2006/relationships/image" Target="../media/image289.png"/><Relationship Id="rId3" Type="http://schemas.openxmlformats.org/officeDocument/2006/relationships/image" Target="../media/image270.png"/><Relationship Id="rId21" Type="http://schemas.openxmlformats.org/officeDocument/2006/relationships/image" Target="../media/image286.png"/><Relationship Id="rId34" Type="http://schemas.openxmlformats.org/officeDocument/2006/relationships/image" Target="../media/image131.png"/><Relationship Id="rId7" Type="http://schemas.openxmlformats.org/officeDocument/2006/relationships/image" Target="../media/image272.png"/><Relationship Id="rId12" Type="http://schemas.openxmlformats.org/officeDocument/2006/relationships/image" Target="../media/image277.png"/><Relationship Id="rId17" Type="http://schemas.openxmlformats.org/officeDocument/2006/relationships/image" Target="../media/image282.png"/><Relationship Id="rId25" Type="http://schemas.microsoft.com/office/2007/relationships/hdphoto" Target="../media/hdphoto88.wdp"/><Relationship Id="rId33" Type="http://schemas.openxmlformats.org/officeDocument/2006/relationships/image" Target="../media/image261.png"/><Relationship Id="rId2" Type="http://schemas.microsoft.com/office/2007/relationships/hdphoto" Target="../media/hdphoto84.wdp"/><Relationship Id="rId16" Type="http://schemas.openxmlformats.org/officeDocument/2006/relationships/image" Target="../media/image281.png"/><Relationship Id="rId20" Type="http://schemas.openxmlformats.org/officeDocument/2006/relationships/image" Target="../media/image285.png"/><Relationship Id="rId29" Type="http://schemas.openxmlformats.org/officeDocument/2006/relationships/image" Target="../media/image291.png"/><Relationship Id="rId1" Type="http://schemas.openxmlformats.org/officeDocument/2006/relationships/image" Target="../media/image269.png"/><Relationship Id="rId6" Type="http://schemas.microsoft.com/office/2007/relationships/hdphoto" Target="../media/hdphoto86.wdp"/><Relationship Id="rId11" Type="http://schemas.openxmlformats.org/officeDocument/2006/relationships/image" Target="../media/image276.png"/><Relationship Id="rId24" Type="http://schemas.openxmlformats.org/officeDocument/2006/relationships/image" Target="../media/image288.png"/><Relationship Id="rId32" Type="http://schemas.openxmlformats.org/officeDocument/2006/relationships/image" Target="../media/image257.png"/><Relationship Id="rId5" Type="http://schemas.openxmlformats.org/officeDocument/2006/relationships/image" Target="../media/image271.jpeg"/><Relationship Id="rId15" Type="http://schemas.openxmlformats.org/officeDocument/2006/relationships/image" Target="../media/image280.png"/><Relationship Id="rId23" Type="http://schemas.openxmlformats.org/officeDocument/2006/relationships/image" Target="../media/image287.png"/><Relationship Id="rId28" Type="http://schemas.microsoft.com/office/2007/relationships/hdphoto" Target="../media/hdphoto89.wdp"/><Relationship Id="rId10" Type="http://schemas.openxmlformats.org/officeDocument/2006/relationships/image" Target="../media/image275.png"/><Relationship Id="rId19" Type="http://schemas.openxmlformats.org/officeDocument/2006/relationships/image" Target="../media/image284.png"/><Relationship Id="rId31" Type="http://schemas.openxmlformats.org/officeDocument/2006/relationships/image" Target="../media/image292.png"/><Relationship Id="rId4" Type="http://schemas.microsoft.com/office/2007/relationships/hdphoto" Target="../media/hdphoto85.wdp"/><Relationship Id="rId9" Type="http://schemas.openxmlformats.org/officeDocument/2006/relationships/image" Target="../media/image274.png"/><Relationship Id="rId14" Type="http://schemas.openxmlformats.org/officeDocument/2006/relationships/image" Target="../media/image279.png"/><Relationship Id="rId22" Type="http://schemas.microsoft.com/office/2007/relationships/hdphoto" Target="../media/hdphoto87.wdp"/><Relationship Id="rId27" Type="http://schemas.openxmlformats.org/officeDocument/2006/relationships/image" Target="../media/image290.png"/><Relationship Id="rId30" Type="http://schemas.microsoft.com/office/2007/relationships/hdphoto" Target="../media/hdphoto90.wdp"/><Relationship Id="rId8" Type="http://schemas.openxmlformats.org/officeDocument/2006/relationships/image" Target="../media/image273.pn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3.png"/><Relationship Id="rId117" Type="http://schemas.microsoft.com/office/2007/relationships/hdphoto" Target="../media/hdphoto101.wdp"/><Relationship Id="rId21" Type="http://schemas.openxmlformats.org/officeDocument/2006/relationships/image" Target="../media/image98.png"/><Relationship Id="rId42" Type="http://schemas.microsoft.com/office/2007/relationships/hdphoto" Target="../media/hdphoto91.wdp"/><Relationship Id="rId47" Type="http://schemas.openxmlformats.org/officeDocument/2006/relationships/image" Target="../media/image286.png"/><Relationship Id="rId63" Type="http://schemas.openxmlformats.org/officeDocument/2006/relationships/image" Target="../media/image336.png"/><Relationship Id="rId68" Type="http://schemas.openxmlformats.org/officeDocument/2006/relationships/image" Target="../media/image341.png"/><Relationship Id="rId84" Type="http://schemas.openxmlformats.org/officeDocument/2006/relationships/image" Target="../media/image352.png"/><Relationship Id="rId89" Type="http://schemas.microsoft.com/office/2007/relationships/hdphoto" Target="../media/hdphoto79.wdp"/><Relationship Id="rId112" Type="http://schemas.microsoft.com/office/2007/relationships/hdphoto" Target="../media/hdphoto100.wdp"/><Relationship Id="rId16" Type="http://schemas.openxmlformats.org/officeDocument/2006/relationships/image" Target="../media/image306.png"/><Relationship Id="rId107" Type="http://schemas.openxmlformats.org/officeDocument/2006/relationships/image" Target="../media/image370.jpeg"/><Relationship Id="rId11" Type="http://schemas.openxmlformats.org/officeDocument/2006/relationships/image" Target="../media/image302.png"/><Relationship Id="rId32" Type="http://schemas.openxmlformats.org/officeDocument/2006/relationships/image" Target="../media/image318.png"/><Relationship Id="rId37" Type="http://schemas.microsoft.com/office/2007/relationships/hdphoto" Target="../media/hdphoto1.wdp"/><Relationship Id="rId53" Type="http://schemas.openxmlformats.org/officeDocument/2006/relationships/image" Target="../media/image330.png"/><Relationship Id="rId58" Type="http://schemas.openxmlformats.org/officeDocument/2006/relationships/image" Target="../media/image333.png"/><Relationship Id="rId74" Type="http://schemas.openxmlformats.org/officeDocument/2006/relationships/image" Target="../media/image347.png"/><Relationship Id="rId79" Type="http://schemas.microsoft.com/office/2007/relationships/hdphoto" Target="../media/hdphoto95.wdp"/><Relationship Id="rId102" Type="http://schemas.openxmlformats.org/officeDocument/2006/relationships/image" Target="../media/image366.png"/><Relationship Id="rId123" Type="http://schemas.openxmlformats.org/officeDocument/2006/relationships/image" Target="../media/image380.png"/><Relationship Id="rId5" Type="http://schemas.openxmlformats.org/officeDocument/2006/relationships/image" Target="../media/image297.png"/><Relationship Id="rId90" Type="http://schemas.openxmlformats.org/officeDocument/2006/relationships/image" Target="../media/image356.png"/><Relationship Id="rId95" Type="http://schemas.openxmlformats.org/officeDocument/2006/relationships/image" Target="../media/image127.png"/><Relationship Id="rId22" Type="http://schemas.openxmlformats.org/officeDocument/2006/relationships/image" Target="../media/image309.png"/><Relationship Id="rId27" Type="http://schemas.openxmlformats.org/officeDocument/2006/relationships/image" Target="../media/image314.png"/><Relationship Id="rId43" Type="http://schemas.openxmlformats.org/officeDocument/2006/relationships/image" Target="../media/image323.png"/><Relationship Id="rId48" Type="http://schemas.microsoft.com/office/2007/relationships/hdphoto" Target="../media/hdphoto87.wdp"/><Relationship Id="rId64" Type="http://schemas.openxmlformats.org/officeDocument/2006/relationships/image" Target="../media/image337.png"/><Relationship Id="rId69" Type="http://schemas.openxmlformats.org/officeDocument/2006/relationships/image" Target="../media/image342.png"/><Relationship Id="rId113" Type="http://schemas.openxmlformats.org/officeDocument/2006/relationships/image" Target="../media/image97.png"/><Relationship Id="rId118" Type="http://schemas.openxmlformats.org/officeDocument/2006/relationships/image" Target="../media/image376.png"/><Relationship Id="rId80" Type="http://schemas.openxmlformats.org/officeDocument/2006/relationships/image" Target="../media/image350.png"/><Relationship Id="rId85" Type="http://schemas.openxmlformats.org/officeDocument/2006/relationships/image" Target="../media/image353.png"/><Relationship Id="rId12" Type="http://schemas.openxmlformats.org/officeDocument/2006/relationships/image" Target="../media/image303.png"/><Relationship Id="rId17" Type="http://schemas.openxmlformats.org/officeDocument/2006/relationships/image" Target="../media/image307.png"/><Relationship Id="rId33" Type="http://schemas.openxmlformats.org/officeDocument/2006/relationships/image" Target="../media/image211.png"/><Relationship Id="rId38" Type="http://schemas.openxmlformats.org/officeDocument/2006/relationships/image" Target="../media/image320.png"/><Relationship Id="rId59" Type="http://schemas.openxmlformats.org/officeDocument/2006/relationships/image" Target="../media/image29.png"/><Relationship Id="rId103" Type="http://schemas.openxmlformats.org/officeDocument/2006/relationships/image" Target="../media/image367.png"/><Relationship Id="rId108" Type="http://schemas.microsoft.com/office/2007/relationships/hdphoto" Target="../media/hdphoto98.wdp"/><Relationship Id="rId124" Type="http://schemas.microsoft.com/office/2007/relationships/hdphoto" Target="../media/hdphoto103.wdp"/><Relationship Id="rId54" Type="http://schemas.openxmlformats.org/officeDocument/2006/relationships/image" Target="../media/image331.png"/><Relationship Id="rId70" Type="http://schemas.openxmlformats.org/officeDocument/2006/relationships/image" Target="../media/image343.png"/><Relationship Id="rId75" Type="http://schemas.microsoft.com/office/2007/relationships/hdphoto" Target="../media/hdphoto93.wdp"/><Relationship Id="rId91" Type="http://schemas.openxmlformats.org/officeDocument/2006/relationships/image" Target="../media/image357.png"/><Relationship Id="rId96" Type="http://schemas.openxmlformats.org/officeDocument/2006/relationships/image" Target="../media/image361.png"/><Relationship Id="rId1" Type="http://schemas.openxmlformats.org/officeDocument/2006/relationships/image" Target="../media/image293.jpeg"/><Relationship Id="rId6" Type="http://schemas.openxmlformats.org/officeDocument/2006/relationships/image" Target="../media/image298.png"/><Relationship Id="rId23" Type="http://schemas.openxmlformats.org/officeDocument/2006/relationships/image" Target="../media/image310.png"/><Relationship Id="rId28" Type="http://schemas.openxmlformats.org/officeDocument/2006/relationships/image" Target="../media/image315.png"/><Relationship Id="rId49" Type="http://schemas.openxmlformats.org/officeDocument/2006/relationships/image" Target="../media/image126.png"/><Relationship Id="rId114" Type="http://schemas.openxmlformats.org/officeDocument/2006/relationships/image" Target="../media/image373.png"/><Relationship Id="rId119" Type="http://schemas.microsoft.com/office/2007/relationships/hdphoto" Target="../media/hdphoto102.wdp"/><Relationship Id="rId44" Type="http://schemas.openxmlformats.org/officeDocument/2006/relationships/image" Target="../media/image324.png"/><Relationship Id="rId60" Type="http://schemas.openxmlformats.org/officeDocument/2006/relationships/image" Target="../media/image334.png"/><Relationship Id="rId65" Type="http://schemas.openxmlformats.org/officeDocument/2006/relationships/image" Target="../media/image338.jpeg"/><Relationship Id="rId81" Type="http://schemas.microsoft.com/office/2007/relationships/hdphoto" Target="../media/hdphoto96.wdp"/><Relationship Id="rId86" Type="http://schemas.openxmlformats.org/officeDocument/2006/relationships/image" Target="../media/image354.png"/><Relationship Id="rId13" Type="http://schemas.openxmlformats.org/officeDocument/2006/relationships/image" Target="../media/image304.png"/><Relationship Id="rId18" Type="http://schemas.openxmlformats.org/officeDocument/2006/relationships/image" Target="../media/image285.png"/><Relationship Id="rId39" Type="http://schemas.openxmlformats.org/officeDocument/2006/relationships/image" Target="../media/image131.png"/><Relationship Id="rId109" Type="http://schemas.openxmlformats.org/officeDocument/2006/relationships/image" Target="../media/image371.png"/><Relationship Id="rId34" Type="http://schemas.openxmlformats.org/officeDocument/2006/relationships/image" Target="../media/image319.png"/><Relationship Id="rId50" Type="http://schemas.openxmlformats.org/officeDocument/2006/relationships/image" Target="../media/image327.png"/><Relationship Id="rId55" Type="http://schemas.openxmlformats.org/officeDocument/2006/relationships/image" Target="../media/image171.png"/><Relationship Id="rId76" Type="http://schemas.openxmlformats.org/officeDocument/2006/relationships/image" Target="../media/image348.png"/><Relationship Id="rId97" Type="http://schemas.openxmlformats.org/officeDocument/2006/relationships/image" Target="../media/image362.png"/><Relationship Id="rId104" Type="http://schemas.openxmlformats.org/officeDocument/2006/relationships/image" Target="../media/image261.png"/><Relationship Id="rId120" Type="http://schemas.openxmlformats.org/officeDocument/2006/relationships/image" Target="../media/image377.png"/><Relationship Id="rId125" Type="http://schemas.openxmlformats.org/officeDocument/2006/relationships/image" Target="../media/image381.png"/><Relationship Id="rId7" Type="http://schemas.openxmlformats.org/officeDocument/2006/relationships/image" Target="../media/image299.png"/><Relationship Id="rId71" Type="http://schemas.openxmlformats.org/officeDocument/2006/relationships/image" Target="../media/image344.png"/><Relationship Id="rId92" Type="http://schemas.openxmlformats.org/officeDocument/2006/relationships/image" Target="../media/image358.png"/><Relationship Id="rId2" Type="http://schemas.openxmlformats.org/officeDocument/2006/relationships/image" Target="../media/image294.png"/><Relationship Id="rId29" Type="http://schemas.openxmlformats.org/officeDocument/2006/relationships/image" Target="../media/image210.png"/><Relationship Id="rId24" Type="http://schemas.openxmlformats.org/officeDocument/2006/relationships/image" Target="../media/image311.png"/><Relationship Id="rId40" Type="http://schemas.openxmlformats.org/officeDocument/2006/relationships/image" Target="../media/image321.png"/><Relationship Id="rId45" Type="http://schemas.openxmlformats.org/officeDocument/2006/relationships/image" Target="../media/image325.png"/><Relationship Id="rId66" Type="http://schemas.openxmlformats.org/officeDocument/2006/relationships/image" Target="../media/image339.png"/><Relationship Id="rId87" Type="http://schemas.openxmlformats.org/officeDocument/2006/relationships/image" Target="../media/image355.png"/><Relationship Id="rId110" Type="http://schemas.microsoft.com/office/2007/relationships/hdphoto" Target="../media/hdphoto99.wdp"/><Relationship Id="rId115" Type="http://schemas.openxmlformats.org/officeDocument/2006/relationships/image" Target="../media/image374.png"/><Relationship Id="rId61" Type="http://schemas.microsoft.com/office/2007/relationships/hdphoto" Target="../media/hdphoto92.wdp"/><Relationship Id="rId82" Type="http://schemas.openxmlformats.org/officeDocument/2006/relationships/image" Target="../media/image351.png"/><Relationship Id="rId19" Type="http://schemas.openxmlformats.org/officeDocument/2006/relationships/image" Target="../media/image281.png"/><Relationship Id="rId14" Type="http://schemas.openxmlformats.org/officeDocument/2006/relationships/image" Target="../media/image212.png"/><Relationship Id="rId30" Type="http://schemas.openxmlformats.org/officeDocument/2006/relationships/image" Target="../media/image316.png"/><Relationship Id="rId35" Type="http://schemas.openxmlformats.org/officeDocument/2006/relationships/image" Target="../media/image149.png"/><Relationship Id="rId56" Type="http://schemas.openxmlformats.org/officeDocument/2006/relationships/image" Target="../media/image21.png"/><Relationship Id="rId77" Type="http://schemas.microsoft.com/office/2007/relationships/hdphoto" Target="../media/hdphoto94.wdp"/><Relationship Id="rId100" Type="http://schemas.openxmlformats.org/officeDocument/2006/relationships/image" Target="../media/image364.png"/><Relationship Id="rId105" Type="http://schemas.openxmlformats.org/officeDocument/2006/relationships/image" Target="../media/image368.png"/><Relationship Id="rId126" Type="http://schemas.openxmlformats.org/officeDocument/2006/relationships/image" Target="../media/image382.png"/><Relationship Id="rId8" Type="http://schemas.openxmlformats.org/officeDocument/2006/relationships/image" Target="../media/image300.png"/><Relationship Id="rId51" Type="http://schemas.openxmlformats.org/officeDocument/2006/relationships/image" Target="../media/image328.png"/><Relationship Id="rId72" Type="http://schemas.openxmlformats.org/officeDocument/2006/relationships/image" Target="../media/image345.png"/><Relationship Id="rId93" Type="http://schemas.openxmlformats.org/officeDocument/2006/relationships/image" Target="../media/image359.png"/><Relationship Id="rId98" Type="http://schemas.openxmlformats.org/officeDocument/2006/relationships/image" Target="../media/image257.png"/><Relationship Id="rId121" Type="http://schemas.openxmlformats.org/officeDocument/2006/relationships/image" Target="../media/image378.png"/><Relationship Id="rId3" Type="http://schemas.openxmlformats.org/officeDocument/2006/relationships/image" Target="../media/image295.png"/><Relationship Id="rId25" Type="http://schemas.openxmlformats.org/officeDocument/2006/relationships/image" Target="../media/image312.png"/><Relationship Id="rId46" Type="http://schemas.openxmlformats.org/officeDocument/2006/relationships/image" Target="../media/image326.png"/><Relationship Id="rId67" Type="http://schemas.openxmlformats.org/officeDocument/2006/relationships/image" Target="../media/image340.png"/><Relationship Id="rId116" Type="http://schemas.openxmlformats.org/officeDocument/2006/relationships/image" Target="../media/image375.png"/><Relationship Id="rId20" Type="http://schemas.openxmlformats.org/officeDocument/2006/relationships/image" Target="../media/image308.png"/><Relationship Id="rId41" Type="http://schemas.openxmlformats.org/officeDocument/2006/relationships/image" Target="../media/image322.png"/><Relationship Id="rId62" Type="http://schemas.openxmlformats.org/officeDocument/2006/relationships/image" Target="../media/image335.png"/><Relationship Id="rId83" Type="http://schemas.microsoft.com/office/2007/relationships/hdphoto" Target="../media/hdphoto97.wdp"/><Relationship Id="rId88" Type="http://schemas.openxmlformats.org/officeDocument/2006/relationships/image" Target="../media/image245.png"/><Relationship Id="rId111" Type="http://schemas.openxmlformats.org/officeDocument/2006/relationships/image" Target="../media/image372.png"/><Relationship Id="rId15" Type="http://schemas.openxmlformats.org/officeDocument/2006/relationships/image" Target="../media/image305.png"/><Relationship Id="rId36" Type="http://schemas.openxmlformats.org/officeDocument/2006/relationships/image" Target="../media/image22.jpeg"/><Relationship Id="rId57" Type="http://schemas.openxmlformats.org/officeDocument/2006/relationships/image" Target="../media/image332.png"/><Relationship Id="rId106" Type="http://schemas.openxmlformats.org/officeDocument/2006/relationships/image" Target="../media/image369.png"/><Relationship Id="rId127" Type="http://schemas.openxmlformats.org/officeDocument/2006/relationships/image" Target="../media/image130.png"/><Relationship Id="rId10" Type="http://schemas.openxmlformats.org/officeDocument/2006/relationships/image" Target="../media/image301.png"/><Relationship Id="rId31" Type="http://schemas.openxmlformats.org/officeDocument/2006/relationships/image" Target="../media/image317.png"/><Relationship Id="rId52" Type="http://schemas.openxmlformats.org/officeDocument/2006/relationships/image" Target="../media/image329.png"/><Relationship Id="rId73" Type="http://schemas.openxmlformats.org/officeDocument/2006/relationships/image" Target="../media/image346.png"/><Relationship Id="rId78" Type="http://schemas.openxmlformats.org/officeDocument/2006/relationships/image" Target="../media/image349.png"/><Relationship Id="rId94" Type="http://schemas.openxmlformats.org/officeDocument/2006/relationships/image" Target="../media/image360.png"/><Relationship Id="rId99" Type="http://schemas.openxmlformats.org/officeDocument/2006/relationships/image" Target="../media/image363.png"/><Relationship Id="rId101" Type="http://schemas.openxmlformats.org/officeDocument/2006/relationships/image" Target="../media/image365.png"/><Relationship Id="rId122" Type="http://schemas.openxmlformats.org/officeDocument/2006/relationships/image" Target="../media/image379.png"/><Relationship Id="rId4" Type="http://schemas.openxmlformats.org/officeDocument/2006/relationships/image" Target="../media/image296.png"/><Relationship Id="rId9" Type="http://schemas.openxmlformats.org/officeDocument/2006/relationships/image" Target="../media/image122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8.png"/><Relationship Id="rId18" Type="http://schemas.openxmlformats.org/officeDocument/2006/relationships/image" Target="../media/image308.png"/><Relationship Id="rId26" Type="http://schemas.openxmlformats.org/officeDocument/2006/relationships/image" Target="../media/image397.png"/><Relationship Id="rId3" Type="http://schemas.openxmlformats.org/officeDocument/2006/relationships/image" Target="../media/image384.png"/><Relationship Id="rId21" Type="http://schemas.openxmlformats.org/officeDocument/2006/relationships/image" Target="../media/image305.png"/><Relationship Id="rId7" Type="http://schemas.openxmlformats.org/officeDocument/2006/relationships/image" Target="../media/image284.png"/><Relationship Id="rId12" Type="http://schemas.openxmlformats.org/officeDocument/2006/relationships/image" Target="../media/image390.png"/><Relationship Id="rId17" Type="http://schemas.openxmlformats.org/officeDocument/2006/relationships/image" Target="../media/image393.png"/><Relationship Id="rId25" Type="http://schemas.openxmlformats.org/officeDocument/2006/relationships/image" Target="../media/image396.png"/><Relationship Id="rId33" Type="http://schemas.openxmlformats.org/officeDocument/2006/relationships/image" Target="../media/image404.png"/><Relationship Id="rId2" Type="http://schemas.openxmlformats.org/officeDocument/2006/relationships/image" Target="../media/image383.png"/><Relationship Id="rId16" Type="http://schemas.openxmlformats.org/officeDocument/2006/relationships/image" Target="../media/image192.png"/><Relationship Id="rId20" Type="http://schemas.openxmlformats.org/officeDocument/2006/relationships/image" Target="../media/image281.png"/><Relationship Id="rId29" Type="http://schemas.openxmlformats.org/officeDocument/2006/relationships/image" Target="../media/image400.png"/><Relationship Id="rId1" Type="http://schemas.openxmlformats.org/officeDocument/2006/relationships/image" Target="../media/image122.jpeg"/><Relationship Id="rId6" Type="http://schemas.openxmlformats.org/officeDocument/2006/relationships/image" Target="../media/image387.png"/><Relationship Id="rId11" Type="http://schemas.openxmlformats.org/officeDocument/2006/relationships/image" Target="../media/image306.png"/><Relationship Id="rId24" Type="http://schemas.openxmlformats.org/officeDocument/2006/relationships/image" Target="../media/image395.png"/><Relationship Id="rId32" Type="http://schemas.openxmlformats.org/officeDocument/2006/relationships/image" Target="../media/image403.png"/><Relationship Id="rId5" Type="http://schemas.openxmlformats.org/officeDocument/2006/relationships/image" Target="../media/image386.png"/><Relationship Id="rId15" Type="http://schemas.openxmlformats.org/officeDocument/2006/relationships/image" Target="../media/image392.png"/><Relationship Id="rId23" Type="http://schemas.openxmlformats.org/officeDocument/2006/relationships/image" Target="../media/image394.png"/><Relationship Id="rId28" Type="http://schemas.openxmlformats.org/officeDocument/2006/relationships/image" Target="../media/image399.png"/><Relationship Id="rId10" Type="http://schemas.openxmlformats.org/officeDocument/2006/relationships/image" Target="../media/image285.png"/><Relationship Id="rId19" Type="http://schemas.openxmlformats.org/officeDocument/2006/relationships/image" Target="../media/image282.png"/><Relationship Id="rId31" Type="http://schemas.openxmlformats.org/officeDocument/2006/relationships/image" Target="../media/image402.png"/><Relationship Id="rId4" Type="http://schemas.openxmlformats.org/officeDocument/2006/relationships/image" Target="../media/image385.png"/><Relationship Id="rId9" Type="http://schemas.openxmlformats.org/officeDocument/2006/relationships/image" Target="../media/image389.png"/><Relationship Id="rId14" Type="http://schemas.openxmlformats.org/officeDocument/2006/relationships/image" Target="../media/image391.png"/><Relationship Id="rId22" Type="http://schemas.openxmlformats.org/officeDocument/2006/relationships/image" Target="../media/image309.png"/><Relationship Id="rId27" Type="http://schemas.openxmlformats.org/officeDocument/2006/relationships/image" Target="../media/image398.png"/><Relationship Id="rId30" Type="http://schemas.openxmlformats.org/officeDocument/2006/relationships/image" Target="../media/image401.png"/><Relationship Id="rId8" Type="http://schemas.openxmlformats.org/officeDocument/2006/relationships/image" Target="../media/image388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20.png"/><Relationship Id="rId21" Type="http://schemas.microsoft.com/office/2007/relationships/hdphoto" Target="../media/hdphoto112.wdp"/><Relationship Id="rId42" Type="http://schemas.openxmlformats.org/officeDocument/2006/relationships/image" Target="../media/image371.png"/><Relationship Id="rId47" Type="http://schemas.openxmlformats.org/officeDocument/2006/relationships/image" Target="../media/image438.png"/><Relationship Id="rId63" Type="http://schemas.openxmlformats.org/officeDocument/2006/relationships/image" Target="../media/image446.png"/><Relationship Id="rId68" Type="http://schemas.microsoft.com/office/2007/relationships/hdphoto" Target="../media/hdphoto124.wdp"/><Relationship Id="rId16" Type="http://schemas.openxmlformats.org/officeDocument/2006/relationships/image" Target="../media/image414.jpeg"/><Relationship Id="rId11" Type="http://schemas.microsoft.com/office/2007/relationships/hdphoto" Target="../media/hdphoto108.wdp"/><Relationship Id="rId24" Type="http://schemas.openxmlformats.org/officeDocument/2006/relationships/image" Target="../media/image418.png"/><Relationship Id="rId32" Type="http://schemas.openxmlformats.org/officeDocument/2006/relationships/image" Target="../media/image426.png"/><Relationship Id="rId37" Type="http://schemas.openxmlformats.org/officeDocument/2006/relationships/image" Target="../media/image431.png"/><Relationship Id="rId40" Type="http://schemas.openxmlformats.org/officeDocument/2006/relationships/image" Target="../media/image434.png"/><Relationship Id="rId45" Type="http://schemas.openxmlformats.org/officeDocument/2006/relationships/image" Target="../media/image437.png"/><Relationship Id="rId53" Type="http://schemas.openxmlformats.org/officeDocument/2006/relationships/image" Target="../media/image441.png"/><Relationship Id="rId58" Type="http://schemas.microsoft.com/office/2007/relationships/hdphoto" Target="../media/hdphoto120.wdp"/><Relationship Id="rId66" Type="http://schemas.microsoft.com/office/2007/relationships/hdphoto" Target="../media/hdphoto59.wdp"/><Relationship Id="rId74" Type="http://schemas.microsoft.com/office/2007/relationships/hdphoto" Target="../media/hdphoto127.wdp"/><Relationship Id="rId5" Type="http://schemas.openxmlformats.org/officeDocument/2006/relationships/image" Target="../media/image407.png"/><Relationship Id="rId61" Type="http://schemas.openxmlformats.org/officeDocument/2006/relationships/image" Target="../media/image445.png"/><Relationship Id="rId19" Type="http://schemas.microsoft.com/office/2007/relationships/hdphoto" Target="../media/hdphoto111.wdp"/><Relationship Id="rId14" Type="http://schemas.openxmlformats.org/officeDocument/2006/relationships/image" Target="../media/image412.png"/><Relationship Id="rId22" Type="http://schemas.openxmlformats.org/officeDocument/2006/relationships/image" Target="../media/image417.png"/><Relationship Id="rId27" Type="http://schemas.openxmlformats.org/officeDocument/2006/relationships/image" Target="../media/image421.png"/><Relationship Id="rId30" Type="http://schemas.openxmlformats.org/officeDocument/2006/relationships/image" Target="../media/image424.png"/><Relationship Id="rId35" Type="http://schemas.openxmlformats.org/officeDocument/2006/relationships/image" Target="../media/image429.png"/><Relationship Id="rId43" Type="http://schemas.microsoft.com/office/2007/relationships/hdphoto" Target="../media/hdphoto99.wdp"/><Relationship Id="rId48" Type="http://schemas.microsoft.com/office/2007/relationships/hdphoto" Target="../media/hdphoto115.wdp"/><Relationship Id="rId56" Type="http://schemas.microsoft.com/office/2007/relationships/hdphoto" Target="../media/hdphoto119.wdp"/><Relationship Id="rId64" Type="http://schemas.microsoft.com/office/2007/relationships/hdphoto" Target="../media/hdphoto123.wdp"/><Relationship Id="rId69" Type="http://schemas.openxmlformats.org/officeDocument/2006/relationships/image" Target="../media/image448.png"/><Relationship Id="rId77" Type="http://schemas.openxmlformats.org/officeDocument/2006/relationships/image" Target="../media/image452.png"/><Relationship Id="rId8" Type="http://schemas.openxmlformats.org/officeDocument/2006/relationships/image" Target="../media/image409.png"/><Relationship Id="rId51" Type="http://schemas.openxmlformats.org/officeDocument/2006/relationships/image" Target="../media/image440.png"/><Relationship Id="rId72" Type="http://schemas.microsoft.com/office/2007/relationships/hdphoto" Target="../media/hdphoto126.wdp"/><Relationship Id="rId3" Type="http://schemas.openxmlformats.org/officeDocument/2006/relationships/image" Target="../media/image406.png"/><Relationship Id="rId12" Type="http://schemas.openxmlformats.org/officeDocument/2006/relationships/image" Target="../media/image411.png"/><Relationship Id="rId17" Type="http://schemas.microsoft.com/office/2007/relationships/hdphoto" Target="../media/hdphoto110.wdp"/><Relationship Id="rId25" Type="http://schemas.openxmlformats.org/officeDocument/2006/relationships/image" Target="../media/image419.png"/><Relationship Id="rId33" Type="http://schemas.openxmlformats.org/officeDocument/2006/relationships/image" Target="../media/image427.png"/><Relationship Id="rId38" Type="http://schemas.openxmlformats.org/officeDocument/2006/relationships/image" Target="../media/image432.png"/><Relationship Id="rId46" Type="http://schemas.microsoft.com/office/2007/relationships/hdphoto" Target="../media/hdphoto114.wdp"/><Relationship Id="rId59" Type="http://schemas.openxmlformats.org/officeDocument/2006/relationships/image" Target="../media/image444.png"/><Relationship Id="rId67" Type="http://schemas.openxmlformats.org/officeDocument/2006/relationships/image" Target="../media/image447.png"/><Relationship Id="rId20" Type="http://schemas.openxmlformats.org/officeDocument/2006/relationships/image" Target="../media/image416.png"/><Relationship Id="rId41" Type="http://schemas.openxmlformats.org/officeDocument/2006/relationships/image" Target="../media/image435.png"/><Relationship Id="rId54" Type="http://schemas.microsoft.com/office/2007/relationships/hdphoto" Target="../media/hdphoto118.wdp"/><Relationship Id="rId62" Type="http://schemas.microsoft.com/office/2007/relationships/hdphoto" Target="../media/hdphoto122.wdp"/><Relationship Id="rId70" Type="http://schemas.microsoft.com/office/2007/relationships/hdphoto" Target="../media/hdphoto125.wdp"/><Relationship Id="rId75" Type="http://schemas.openxmlformats.org/officeDocument/2006/relationships/image" Target="../media/image451.png"/><Relationship Id="rId1" Type="http://schemas.openxmlformats.org/officeDocument/2006/relationships/image" Target="../media/image405.png"/><Relationship Id="rId6" Type="http://schemas.openxmlformats.org/officeDocument/2006/relationships/image" Target="../media/image408.png"/><Relationship Id="rId15" Type="http://schemas.openxmlformats.org/officeDocument/2006/relationships/image" Target="../media/image413.png"/><Relationship Id="rId23" Type="http://schemas.microsoft.com/office/2007/relationships/hdphoto" Target="../media/hdphoto113.wdp"/><Relationship Id="rId28" Type="http://schemas.openxmlformats.org/officeDocument/2006/relationships/image" Target="../media/image422.png"/><Relationship Id="rId36" Type="http://schemas.openxmlformats.org/officeDocument/2006/relationships/image" Target="../media/image430.png"/><Relationship Id="rId49" Type="http://schemas.openxmlformats.org/officeDocument/2006/relationships/image" Target="../media/image439.png"/><Relationship Id="rId57" Type="http://schemas.openxmlformats.org/officeDocument/2006/relationships/image" Target="../media/image443.png"/><Relationship Id="rId10" Type="http://schemas.openxmlformats.org/officeDocument/2006/relationships/image" Target="../media/image410.png"/><Relationship Id="rId31" Type="http://schemas.openxmlformats.org/officeDocument/2006/relationships/image" Target="../media/image425.png"/><Relationship Id="rId44" Type="http://schemas.openxmlformats.org/officeDocument/2006/relationships/image" Target="../media/image436.png"/><Relationship Id="rId52" Type="http://schemas.microsoft.com/office/2007/relationships/hdphoto" Target="../media/hdphoto117.wdp"/><Relationship Id="rId60" Type="http://schemas.microsoft.com/office/2007/relationships/hdphoto" Target="../media/hdphoto121.wdp"/><Relationship Id="rId65" Type="http://schemas.openxmlformats.org/officeDocument/2006/relationships/image" Target="../media/image214.png"/><Relationship Id="rId73" Type="http://schemas.openxmlformats.org/officeDocument/2006/relationships/image" Target="../media/image450.png"/><Relationship Id="rId78" Type="http://schemas.microsoft.com/office/2007/relationships/hdphoto" Target="../media/hdphoto129.wdp"/><Relationship Id="rId4" Type="http://schemas.microsoft.com/office/2007/relationships/hdphoto" Target="../media/hdphoto105.wdp"/><Relationship Id="rId9" Type="http://schemas.microsoft.com/office/2007/relationships/hdphoto" Target="../media/hdphoto107.wdp"/><Relationship Id="rId13" Type="http://schemas.microsoft.com/office/2007/relationships/hdphoto" Target="../media/hdphoto109.wdp"/><Relationship Id="rId18" Type="http://schemas.openxmlformats.org/officeDocument/2006/relationships/image" Target="../media/image415.png"/><Relationship Id="rId39" Type="http://schemas.openxmlformats.org/officeDocument/2006/relationships/image" Target="../media/image433.png"/><Relationship Id="rId34" Type="http://schemas.openxmlformats.org/officeDocument/2006/relationships/image" Target="../media/image428.png"/><Relationship Id="rId50" Type="http://schemas.microsoft.com/office/2007/relationships/hdphoto" Target="../media/hdphoto116.wdp"/><Relationship Id="rId55" Type="http://schemas.openxmlformats.org/officeDocument/2006/relationships/image" Target="../media/image442.png"/><Relationship Id="rId76" Type="http://schemas.microsoft.com/office/2007/relationships/hdphoto" Target="../media/hdphoto128.wdp"/><Relationship Id="rId7" Type="http://schemas.microsoft.com/office/2007/relationships/hdphoto" Target="../media/hdphoto106.wdp"/><Relationship Id="rId71" Type="http://schemas.openxmlformats.org/officeDocument/2006/relationships/image" Target="../media/image449.png"/><Relationship Id="rId2" Type="http://schemas.microsoft.com/office/2007/relationships/hdphoto" Target="../media/hdphoto104.wdp"/><Relationship Id="rId29" Type="http://schemas.openxmlformats.org/officeDocument/2006/relationships/image" Target="../media/image423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7.png"/><Relationship Id="rId3" Type="http://schemas.microsoft.com/office/2007/relationships/hdphoto" Target="../media/hdphoto130.wdp"/><Relationship Id="rId7" Type="http://schemas.microsoft.com/office/2007/relationships/hdphoto" Target="../media/hdphoto132.wdp"/><Relationship Id="rId2" Type="http://schemas.openxmlformats.org/officeDocument/2006/relationships/image" Target="../media/image454.png"/><Relationship Id="rId1" Type="http://schemas.openxmlformats.org/officeDocument/2006/relationships/image" Target="../media/image453.png"/><Relationship Id="rId6" Type="http://schemas.openxmlformats.org/officeDocument/2006/relationships/image" Target="../media/image456.png"/><Relationship Id="rId11" Type="http://schemas.openxmlformats.org/officeDocument/2006/relationships/image" Target="../media/image339.png"/><Relationship Id="rId5" Type="http://schemas.microsoft.com/office/2007/relationships/hdphoto" Target="../media/hdphoto131.wdp"/><Relationship Id="rId10" Type="http://schemas.openxmlformats.org/officeDocument/2006/relationships/image" Target="../media/image458.png"/><Relationship Id="rId4" Type="http://schemas.openxmlformats.org/officeDocument/2006/relationships/image" Target="../media/image455.png"/><Relationship Id="rId9" Type="http://schemas.microsoft.com/office/2007/relationships/hdphoto" Target="../media/hdphoto133.wdp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1.png"/><Relationship Id="rId7" Type="http://schemas.openxmlformats.org/officeDocument/2006/relationships/image" Target="../media/image463.png"/><Relationship Id="rId2" Type="http://schemas.openxmlformats.org/officeDocument/2006/relationships/image" Target="../media/image460.png"/><Relationship Id="rId1" Type="http://schemas.openxmlformats.org/officeDocument/2006/relationships/image" Target="../media/image459.png"/><Relationship Id="rId6" Type="http://schemas.openxmlformats.org/officeDocument/2006/relationships/image" Target="../media/image29.png"/><Relationship Id="rId5" Type="http://schemas.openxmlformats.org/officeDocument/2006/relationships/image" Target="../media/image462.png"/><Relationship Id="rId4" Type="http://schemas.microsoft.com/office/2007/relationships/hdphoto" Target="../media/hdphoto134.wdp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6.png"/><Relationship Id="rId2" Type="http://schemas.openxmlformats.org/officeDocument/2006/relationships/image" Target="../media/image465.png"/><Relationship Id="rId1" Type="http://schemas.openxmlformats.org/officeDocument/2006/relationships/image" Target="../media/image464.png"/><Relationship Id="rId4" Type="http://schemas.openxmlformats.org/officeDocument/2006/relationships/image" Target="../media/image4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200024</xdr:colOff>
      <xdr:row>1</xdr:row>
      <xdr:rowOff>38100</xdr:rowOff>
    </xdr:from>
    <xdr:to>
      <xdr:col>7</xdr:col>
      <xdr:colOff>1547879</xdr:colOff>
      <xdr:row>12</xdr:row>
      <xdr:rowOff>333375</xdr:rowOff>
    </xdr:to>
    <xdr:pic>
      <xdr:nvPicPr>
        <xdr:cNvPr id="2" name="Image 1" descr="https://cdn.akamai.steamstatic.com/steam/apps/1995520/capsule_616x353.jpg?t=1702043800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4" y="238125"/>
          <a:ext cx="6681855" cy="3829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361950</xdr:colOff>
      <xdr:row>14</xdr:row>
      <xdr:rowOff>57150</xdr:rowOff>
    </xdr:from>
    <xdr:to>
      <xdr:col>12</xdr:col>
      <xdr:colOff>542925</xdr:colOff>
      <xdr:row>42</xdr:row>
      <xdr:rowOff>0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" y="4419600"/>
          <a:ext cx="11830050" cy="527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2</xdr:row>
      <xdr:rowOff>52916</xdr:rowOff>
    </xdr:from>
    <xdr:to>
      <xdr:col>33</xdr:col>
      <xdr:colOff>349250</xdr:colOff>
      <xdr:row>191</xdr:row>
      <xdr:rowOff>13793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" y="433916"/>
          <a:ext cx="25463500" cy="3596537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219075</xdr:colOff>
      <xdr:row>0</xdr:row>
      <xdr:rowOff>161925</xdr:rowOff>
    </xdr:from>
    <xdr:to>
      <xdr:col>19</xdr:col>
      <xdr:colOff>485775</xdr:colOff>
      <xdr:row>5</xdr:row>
      <xdr:rowOff>38100</xdr:rowOff>
    </xdr:to>
    <xdr:pic>
      <xdr:nvPicPr>
        <xdr:cNvPr id="2" name="Image 1" descr="C:\Users\pimpr\AppData\Local\Packages\Microsoft.Windows.Photos_8wekyb3d8bbwe\TempState\ShareServiceTempFolder\lv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53"/>
        <a:stretch/>
      </xdr:blipFill>
      <xdr:spPr bwMode="auto">
        <a:xfrm>
          <a:off x="10363200" y="161925"/>
          <a:ext cx="788670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47626</xdr:colOff>
      <xdr:row>1</xdr:row>
      <xdr:rowOff>95249</xdr:rowOff>
    </xdr:from>
    <xdr:to>
      <xdr:col>0</xdr:col>
      <xdr:colOff>676275</xdr:colOff>
      <xdr:row>4</xdr:row>
      <xdr:rowOff>152398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295274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76202</xdr:colOff>
      <xdr:row>5</xdr:row>
      <xdr:rowOff>66676</xdr:rowOff>
    </xdr:from>
    <xdr:to>
      <xdr:col>0</xdr:col>
      <xdr:colOff>684068</xdr:colOff>
      <xdr:row>8</xdr:row>
      <xdr:rowOff>104776</xdr:rowOff>
    </xdr:to>
    <xdr:pic>
      <xdr:nvPicPr>
        <xdr:cNvPr id="4" name="Image 3" descr="Warhammers (Skyrim) | Elder Scrolls | Fandom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2" y="1019176"/>
          <a:ext cx="607866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85724</xdr:colOff>
      <xdr:row>6</xdr:row>
      <xdr:rowOff>47625</xdr:rowOff>
    </xdr:from>
    <xdr:to>
      <xdr:col>2</xdr:col>
      <xdr:colOff>721729</xdr:colOff>
      <xdr:row>8</xdr:row>
      <xdr:rowOff>24938</xdr:rowOff>
    </xdr:to>
    <xdr:pic>
      <xdr:nvPicPr>
        <xdr:cNvPr id="6" name="Image 5" descr="Maces Images – Parcourir 20,506 le catalogue de photos, vecteurs et vidéos  | Adobe Stock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9393391">
          <a:off x="1609724" y="1190625"/>
          <a:ext cx="636005" cy="358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84893</xdr:colOff>
      <xdr:row>34</xdr:row>
      <xdr:rowOff>28575</xdr:rowOff>
    </xdr:from>
    <xdr:to>
      <xdr:col>2</xdr:col>
      <xdr:colOff>733424</xdr:colOff>
      <xdr:row>36</xdr:row>
      <xdr:rowOff>85725</xdr:rowOff>
    </xdr:to>
    <xdr:pic>
      <xdr:nvPicPr>
        <xdr:cNvPr id="7" name="Image 6" descr="http://t0.gstatic.com/licensed-image?q=tbn:ANd9GcRInqME-pcSbeM-6LmbPj0bhxdoGgFY6zU3QvPY0NgdoiDEibIniPLCn5tj_vHje9Z4HnSIbaFZ5KWcxlTRsd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31" t="20471" r="14215" b="13386"/>
        <a:stretch/>
      </xdr:blipFill>
      <xdr:spPr bwMode="auto">
        <a:xfrm>
          <a:off x="1608893" y="6505575"/>
          <a:ext cx="648531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133350</xdr:colOff>
      <xdr:row>33</xdr:row>
      <xdr:rowOff>142875</xdr:rowOff>
    </xdr:from>
    <xdr:to>
      <xdr:col>0</xdr:col>
      <xdr:colOff>638174</xdr:colOff>
      <xdr:row>36</xdr:row>
      <xdr:rowOff>76199</xdr:rowOff>
    </xdr:to>
    <xdr:pic>
      <xdr:nvPicPr>
        <xdr:cNvPr id="9" name="Image 8" descr="Arc Long viking| La Forge Médiévale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6429375"/>
          <a:ext cx="504824" cy="504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7</xdr:col>
      <xdr:colOff>304800</xdr:colOff>
      <xdr:row>16</xdr:row>
      <xdr:rowOff>114300</xdr:rowOff>
    </xdr:to>
    <xdr:sp macro="" textlink="">
      <xdr:nvSpPr>
        <xdr:cNvPr id="2055" name="AutoShape 7" descr="Jeanny Bouclier Viking Décoration Murale Bouclier Viking Bois Bouclier  Médiéval Vintage Decoration Murale Accessoires Cosplay Viking : Amazon.fr:  Jeux et Jouets"/>
        <xdr:cNvSpPr>
          <a:spLocks noChangeAspect="1" noChangeArrowheads="1"/>
        </xdr:cNvSpPr>
      </xdr:nvSpPr>
      <xdr:spPr bwMode="auto">
        <a:xfrm>
          <a:off x="5334000" y="2857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3</xdr:row>
      <xdr:rowOff>0</xdr:rowOff>
    </xdr:from>
    <xdr:to>
      <xdr:col>5</xdr:col>
      <xdr:colOff>304800</xdr:colOff>
      <xdr:row>4</xdr:row>
      <xdr:rowOff>114300</xdr:rowOff>
    </xdr:to>
    <xdr:sp macro="" textlink="">
      <xdr:nvSpPr>
        <xdr:cNvPr id="2056" name="AutoShape 8" descr="Jeanny Bouclier Viking Décoration Murale Bouclier Viking Bois Bouclier  Médiéval Vintage Decoration Murale Accessoires Cosplay Viking : Amazon.fr:  Jeux et Jouets"/>
        <xdr:cNvSpPr>
          <a:spLocks noChangeAspect="1" noChangeArrowheads="1"/>
        </xdr:cNvSpPr>
      </xdr:nvSpPr>
      <xdr:spPr bwMode="auto">
        <a:xfrm>
          <a:off x="3810000" y="571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47625</xdr:colOff>
      <xdr:row>9</xdr:row>
      <xdr:rowOff>38100</xdr:rowOff>
    </xdr:from>
    <xdr:to>
      <xdr:col>0</xdr:col>
      <xdr:colOff>704849</xdr:colOff>
      <xdr:row>12</xdr:row>
      <xdr:rowOff>123824</xdr:rowOff>
    </xdr:to>
    <xdr:pic>
      <xdr:nvPicPr>
        <xdr:cNvPr id="12" name="Image 11" descr="Jeanny Bouclier Viking Décoration Murale Bouclier Viking Bois Bouclier  Médiéval Vintage Decoration Murale Accessoires Cosplay Viki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752600"/>
          <a:ext cx="657224" cy="657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28574</xdr:colOff>
      <xdr:row>13</xdr:row>
      <xdr:rowOff>104775</xdr:rowOff>
    </xdr:from>
    <xdr:to>
      <xdr:col>0</xdr:col>
      <xdr:colOff>723899</xdr:colOff>
      <xdr:row>16</xdr:row>
      <xdr:rowOff>104775</xdr:rowOff>
    </xdr:to>
    <xdr:pic>
      <xdr:nvPicPr>
        <xdr:cNvPr id="13" name="Image 12" descr="Arme d'hast — Wikipédi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0"/>
        <a:stretch/>
      </xdr:blipFill>
      <xdr:spPr bwMode="auto">
        <a:xfrm>
          <a:off x="28574" y="2581275"/>
          <a:ext cx="695325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47625</xdr:colOff>
      <xdr:row>13</xdr:row>
      <xdr:rowOff>47625</xdr:rowOff>
    </xdr:from>
    <xdr:to>
      <xdr:col>2</xdr:col>
      <xdr:colOff>714375</xdr:colOff>
      <xdr:row>16</xdr:row>
      <xdr:rowOff>142875</xdr:rowOff>
    </xdr:to>
    <xdr:pic>
      <xdr:nvPicPr>
        <xdr:cNvPr id="14" name="Image 13" descr="Armes d'hast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1625" y="2524125"/>
          <a:ext cx="666750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182027</xdr:colOff>
      <xdr:row>17</xdr:row>
      <xdr:rowOff>9525</xdr:rowOff>
    </xdr:from>
    <xdr:to>
      <xdr:col>0</xdr:col>
      <xdr:colOff>647700</xdr:colOff>
      <xdr:row>20</xdr:row>
      <xdr:rowOff>162001</xdr:rowOff>
    </xdr:to>
    <xdr:pic>
      <xdr:nvPicPr>
        <xdr:cNvPr id="16" name="Image 15" descr="Gear Spea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027" y="3248025"/>
          <a:ext cx="465673" cy="7239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66675</xdr:colOff>
      <xdr:row>17</xdr:row>
      <xdr:rowOff>104775</xdr:rowOff>
    </xdr:from>
    <xdr:to>
      <xdr:col>2</xdr:col>
      <xdr:colOff>704849</xdr:colOff>
      <xdr:row>20</xdr:row>
      <xdr:rowOff>85725</xdr:rowOff>
    </xdr:to>
    <xdr:pic>
      <xdr:nvPicPr>
        <xdr:cNvPr id="17" name="Image 16" descr="https://www.theknightshop.com/media/catalog/product/cache/1/image/650x/c9dcfd7b7989a8e877246fb8f9b6b76e/_/d/_dsc9047-2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433"/>
        <a:stretch/>
      </xdr:blipFill>
      <xdr:spPr bwMode="auto">
        <a:xfrm>
          <a:off x="1590675" y="3343275"/>
          <a:ext cx="638174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150019</xdr:colOff>
      <xdr:row>21</xdr:row>
      <xdr:rowOff>9525</xdr:rowOff>
    </xdr:from>
    <xdr:to>
      <xdr:col>0</xdr:col>
      <xdr:colOff>714374</xdr:colOff>
      <xdr:row>24</xdr:row>
      <xdr:rowOff>190499</xdr:rowOff>
    </xdr:to>
    <xdr:pic>
      <xdr:nvPicPr>
        <xdr:cNvPr id="18" name="Image 17" descr="Épée gothique à une main, adaptée au combat | La boutique médiévale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019" y="4010025"/>
          <a:ext cx="564355" cy="752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70337</xdr:colOff>
      <xdr:row>22</xdr:row>
      <xdr:rowOff>76200</xdr:rowOff>
    </xdr:from>
    <xdr:to>
      <xdr:col>2</xdr:col>
      <xdr:colOff>744412</xdr:colOff>
      <xdr:row>24</xdr:row>
      <xdr:rowOff>76199</xdr:rowOff>
    </xdr:to>
    <xdr:pic>
      <xdr:nvPicPr>
        <xdr:cNvPr id="19" name="Image 18" descr="Longue épée | Wiki Game of Thrones | Fandom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4337" y="4267200"/>
          <a:ext cx="674075" cy="380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159205</xdr:colOff>
      <xdr:row>25</xdr:row>
      <xdr:rowOff>76200</xdr:rowOff>
    </xdr:from>
    <xdr:to>
      <xdr:col>0</xdr:col>
      <xdr:colOff>601436</xdr:colOff>
      <xdr:row>28</xdr:row>
      <xdr:rowOff>123823</xdr:rowOff>
    </xdr:to>
    <xdr:pic>
      <xdr:nvPicPr>
        <xdr:cNvPr id="20" name="Image 19" descr="Hache double tranchant Hanwei - En vente sur Armurias | Hanwei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205" y="4838700"/>
          <a:ext cx="442231" cy="6191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2</xdr:row>
      <xdr:rowOff>180975</xdr:rowOff>
    </xdr:from>
    <xdr:to>
      <xdr:col>0</xdr:col>
      <xdr:colOff>767715</xdr:colOff>
      <xdr:row>5</xdr:row>
      <xdr:rowOff>167640</xdr:rowOff>
    </xdr:to>
    <xdr:pic>
      <xdr:nvPicPr>
        <xdr:cNvPr id="3" name="Image 2" descr="https://i0.wp.com/mmo-wiki.com/wp-content/uploads/2023/11/T_UI_item_raw_material_rock_gneiss.png?resize=62%2C62&amp;ssl=1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762000"/>
          <a:ext cx="577215" cy="5772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209550</xdr:colOff>
      <xdr:row>5</xdr:row>
      <xdr:rowOff>152400</xdr:rowOff>
    </xdr:from>
    <xdr:to>
      <xdr:col>0</xdr:col>
      <xdr:colOff>809625</xdr:colOff>
      <xdr:row>8</xdr:row>
      <xdr:rowOff>171450</xdr:rowOff>
    </xdr:to>
    <xdr:pic>
      <xdr:nvPicPr>
        <xdr:cNvPr id="4" name="Image 3" descr="https://i0.wp.com/mmo-wiki.com/wp-content/uploads/2023/11/T_UI_item_raw_material_clay.png?resize=256%2C256&amp;ssl=1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304925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95250</xdr:colOff>
      <xdr:row>3</xdr:row>
      <xdr:rowOff>19049</xdr:rowOff>
    </xdr:from>
    <xdr:to>
      <xdr:col>4</xdr:col>
      <xdr:colOff>685800</xdr:colOff>
      <xdr:row>5</xdr:row>
      <xdr:rowOff>198754</xdr:rowOff>
    </xdr:to>
    <xdr:pic>
      <xdr:nvPicPr>
        <xdr:cNvPr id="7" name="Image 6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0" y="876299"/>
          <a:ext cx="590550" cy="5607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161925</xdr:colOff>
      <xdr:row>6</xdr:row>
      <xdr:rowOff>9524</xdr:rowOff>
    </xdr:from>
    <xdr:to>
      <xdr:col>4</xdr:col>
      <xdr:colOff>748665</xdr:colOff>
      <xdr:row>9</xdr:row>
      <xdr:rowOff>15239</xdr:rowOff>
    </xdr:to>
    <xdr:pic>
      <xdr:nvPicPr>
        <xdr:cNvPr id="8" name="Image 7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00425" y="1447799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123825</xdr:colOff>
      <xdr:row>3</xdr:row>
      <xdr:rowOff>38099</xdr:rowOff>
    </xdr:from>
    <xdr:to>
      <xdr:col>8</xdr:col>
      <xdr:colOff>593507</xdr:colOff>
      <xdr:row>5</xdr:row>
      <xdr:rowOff>152400</xdr:rowOff>
    </xdr:to>
    <xdr:pic>
      <xdr:nvPicPr>
        <xdr:cNvPr id="12" name="Image 11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6410325" y="895349"/>
          <a:ext cx="469682" cy="495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123824</xdr:colOff>
      <xdr:row>3</xdr:row>
      <xdr:rowOff>66675</xdr:rowOff>
    </xdr:from>
    <xdr:to>
      <xdr:col>12</xdr:col>
      <xdr:colOff>657859</xdr:colOff>
      <xdr:row>5</xdr:row>
      <xdr:rowOff>171450</xdr:rowOff>
    </xdr:to>
    <xdr:pic>
      <xdr:nvPicPr>
        <xdr:cNvPr id="19" name="Image 18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324" y="923925"/>
          <a:ext cx="534035" cy="4857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142875</xdr:colOff>
      <xdr:row>6</xdr:row>
      <xdr:rowOff>47626</xdr:rowOff>
    </xdr:from>
    <xdr:to>
      <xdr:col>12</xdr:col>
      <xdr:colOff>633095</xdr:colOff>
      <xdr:row>8</xdr:row>
      <xdr:rowOff>142876</xdr:rowOff>
    </xdr:to>
    <xdr:pic>
      <xdr:nvPicPr>
        <xdr:cNvPr id="21" name="Image 20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95250</xdr:colOff>
      <xdr:row>9</xdr:row>
      <xdr:rowOff>57150</xdr:rowOff>
    </xdr:from>
    <xdr:to>
      <xdr:col>12</xdr:col>
      <xdr:colOff>657225</xdr:colOff>
      <xdr:row>11</xdr:row>
      <xdr:rowOff>142875</xdr:rowOff>
    </xdr:to>
    <xdr:pic>
      <xdr:nvPicPr>
        <xdr:cNvPr id="23" name="Image 22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0" y="2076450"/>
          <a:ext cx="561975" cy="466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123824</xdr:colOff>
      <xdr:row>12</xdr:row>
      <xdr:rowOff>28575</xdr:rowOff>
    </xdr:from>
    <xdr:to>
      <xdr:col>12</xdr:col>
      <xdr:colOff>668019</xdr:colOff>
      <xdr:row>14</xdr:row>
      <xdr:rowOff>142875</xdr:rowOff>
    </xdr:to>
    <xdr:pic>
      <xdr:nvPicPr>
        <xdr:cNvPr id="24" name="Image 23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324" y="2628900"/>
          <a:ext cx="544195" cy="4953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16</xdr:col>
      <xdr:colOff>152399</xdr:colOff>
      <xdr:row>3</xdr:row>
      <xdr:rowOff>19050</xdr:rowOff>
    </xdr:from>
    <xdr:ext cx="534035" cy="485775"/>
    <xdr:pic>
      <xdr:nvPicPr>
        <xdr:cNvPr id="26" name="Image 25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142875</xdr:colOff>
      <xdr:row>6</xdr:row>
      <xdr:rowOff>47626</xdr:rowOff>
    </xdr:from>
    <xdr:ext cx="490220" cy="476250"/>
    <xdr:pic>
      <xdr:nvPicPr>
        <xdr:cNvPr id="27" name="Image 26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123824</xdr:colOff>
      <xdr:row>9</xdr:row>
      <xdr:rowOff>28575</xdr:rowOff>
    </xdr:from>
    <xdr:ext cx="544195" cy="495300"/>
    <xdr:pic>
      <xdr:nvPicPr>
        <xdr:cNvPr id="29" name="Image 28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324" y="2628900"/>
          <a:ext cx="544195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152399</xdr:colOff>
      <xdr:row>3</xdr:row>
      <xdr:rowOff>19050</xdr:rowOff>
    </xdr:from>
    <xdr:ext cx="534035" cy="485775"/>
    <xdr:pic>
      <xdr:nvPicPr>
        <xdr:cNvPr id="31" name="Image 30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142875</xdr:colOff>
      <xdr:row>9</xdr:row>
      <xdr:rowOff>57151</xdr:rowOff>
    </xdr:from>
    <xdr:ext cx="490220" cy="476250"/>
    <xdr:pic>
      <xdr:nvPicPr>
        <xdr:cNvPr id="32" name="Image 31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73375" y="1495426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95250</xdr:colOff>
      <xdr:row>12</xdr:row>
      <xdr:rowOff>57150</xdr:rowOff>
    </xdr:from>
    <xdr:ext cx="561975" cy="466725"/>
    <xdr:pic>
      <xdr:nvPicPr>
        <xdr:cNvPr id="33" name="Image 32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0" y="2076450"/>
          <a:ext cx="561975" cy="4667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82550</xdr:colOff>
      <xdr:row>15</xdr:row>
      <xdr:rowOff>25400</xdr:rowOff>
    </xdr:from>
    <xdr:ext cx="533400" cy="561975"/>
    <xdr:pic>
      <xdr:nvPicPr>
        <xdr:cNvPr id="35" name="Image 34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16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15513050" y="3232150"/>
          <a:ext cx="5334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20</xdr:col>
      <xdr:colOff>95250</xdr:colOff>
      <xdr:row>6</xdr:row>
      <xdr:rowOff>19049</xdr:rowOff>
    </xdr:from>
    <xdr:ext cx="590550" cy="560705"/>
    <xdr:pic>
      <xdr:nvPicPr>
        <xdr:cNvPr id="36" name="Image 35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0" y="876299"/>
          <a:ext cx="590550" cy="56070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761999</xdr:colOff>
      <xdr:row>18</xdr:row>
      <xdr:rowOff>22225</xdr:rowOff>
    </xdr:from>
    <xdr:to>
      <xdr:col>20</xdr:col>
      <xdr:colOff>616584</xdr:colOff>
      <xdr:row>20</xdr:row>
      <xdr:rowOff>165100</xdr:rowOff>
    </xdr:to>
    <xdr:pic>
      <xdr:nvPicPr>
        <xdr:cNvPr id="37" name="Image 36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30499" y="3816350"/>
          <a:ext cx="616585" cy="52387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24</xdr:col>
      <xdr:colOff>152399</xdr:colOff>
      <xdr:row>3</xdr:row>
      <xdr:rowOff>19050</xdr:rowOff>
    </xdr:from>
    <xdr:ext cx="534035" cy="485775"/>
    <xdr:pic>
      <xdr:nvPicPr>
        <xdr:cNvPr id="38" name="Image 37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4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142875</xdr:colOff>
      <xdr:row>6</xdr:row>
      <xdr:rowOff>47626</xdr:rowOff>
    </xdr:from>
    <xdr:ext cx="490220" cy="476250"/>
    <xdr:pic>
      <xdr:nvPicPr>
        <xdr:cNvPr id="39" name="Image 38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152399</xdr:colOff>
      <xdr:row>3</xdr:row>
      <xdr:rowOff>19050</xdr:rowOff>
    </xdr:from>
    <xdr:ext cx="534035" cy="485775"/>
    <xdr:pic>
      <xdr:nvPicPr>
        <xdr:cNvPr id="41" name="Image 40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95250</xdr:colOff>
      <xdr:row>6</xdr:row>
      <xdr:rowOff>19049</xdr:rowOff>
    </xdr:from>
    <xdr:ext cx="590550" cy="560705"/>
    <xdr:pic>
      <xdr:nvPicPr>
        <xdr:cNvPr id="42" name="Image 41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1457324"/>
          <a:ext cx="590550" cy="56070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24</xdr:col>
      <xdr:colOff>57149</xdr:colOff>
      <xdr:row>9</xdr:row>
      <xdr:rowOff>28575</xdr:rowOff>
    </xdr:from>
    <xdr:to>
      <xdr:col>24</xdr:col>
      <xdr:colOff>673734</xdr:colOff>
      <xdr:row>11</xdr:row>
      <xdr:rowOff>171450</xdr:rowOff>
    </xdr:to>
    <xdr:pic>
      <xdr:nvPicPr>
        <xdr:cNvPr id="44" name="Image 43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35649" y="2047875"/>
          <a:ext cx="616585" cy="52387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28</xdr:col>
      <xdr:colOff>152399</xdr:colOff>
      <xdr:row>3</xdr:row>
      <xdr:rowOff>19050</xdr:rowOff>
    </xdr:from>
    <xdr:ext cx="534035" cy="485775"/>
    <xdr:pic>
      <xdr:nvPicPr>
        <xdr:cNvPr id="45" name="Image 44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30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28</xdr:col>
      <xdr:colOff>142875</xdr:colOff>
      <xdr:row>6</xdr:row>
      <xdr:rowOff>47626</xdr:rowOff>
    </xdr:from>
    <xdr:ext cx="490220" cy="476250"/>
    <xdr:pic>
      <xdr:nvPicPr>
        <xdr:cNvPr id="46" name="Image 45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1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28</xdr:col>
      <xdr:colOff>152399</xdr:colOff>
      <xdr:row>3</xdr:row>
      <xdr:rowOff>19050</xdr:rowOff>
    </xdr:from>
    <xdr:ext cx="534035" cy="485775"/>
    <xdr:pic>
      <xdr:nvPicPr>
        <xdr:cNvPr id="47" name="Image 46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30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28</xdr:col>
      <xdr:colOff>95250</xdr:colOff>
      <xdr:row>6</xdr:row>
      <xdr:rowOff>19049</xdr:rowOff>
    </xdr:from>
    <xdr:ext cx="590550" cy="560705"/>
    <xdr:pic>
      <xdr:nvPicPr>
        <xdr:cNvPr id="48" name="Image 47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0" y="1457324"/>
          <a:ext cx="590550" cy="5607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28</xdr:col>
      <xdr:colOff>209550</xdr:colOff>
      <xdr:row>8</xdr:row>
      <xdr:rowOff>152400</xdr:rowOff>
    </xdr:from>
    <xdr:ext cx="600075" cy="600075"/>
    <xdr:pic>
      <xdr:nvPicPr>
        <xdr:cNvPr id="49" name="Image 48" descr="https://i0.wp.com/mmo-wiki.com/wp-content/uploads/2023/11/T_UI_item_raw_material_clay.png?resize=256%2C256&amp;ssl=1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390650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28</xdr:col>
      <xdr:colOff>123824</xdr:colOff>
      <xdr:row>15</xdr:row>
      <xdr:rowOff>28575</xdr:rowOff>
    </xdr:from>
    <xdr:ext cx="544195" cy="495300"/>
    <xdr:pic>
      <xdr:nvPicPr>
        <xdr:cNvPr id="50" name="Image 49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54324" y="3209925"/>
          <a:ext cx="544195" cy="4953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28</xdr:col>
      <xdr:colOff>76200</xdr:colOff>
      <xdr:row>12</xdr:row>
      <xdr:rowOff>0</xdr:rowOff>
    </xdr:from>
    <xdr:to>
      <xdr:col>28</xdr:col>
      <xdr:colOff>717550</xdr:colOff>
      <xdr:row>15</xdr:row>
      <xdr:rowOff>60325</xdr:rowOff>
    </xdr:to>
    <xdr:pic>
      <xdr:nvPicPr>
        <xdr:cNvPr id="51" name="Image 50" descr="https://i0.wp.com/mmo-wiki.com/wp-content/uploads/2023/11/T_UI_item_material_clay_bricks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02700" y="3181350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28</xdr:col>
      <xdr:colOff>142875</xdr:colOff>
      <xdr:row>18</xdr:row>
      <xdr:rowOff>57151</xdr:rowOff>
    </xdr:from>
    <xdr:ext cx="490220" cy="476250"/>
    <xdr:pic>
      <xdr:nvPicPr>
        <xdr:cNvPr id="53" name="Image 52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73375" y="207645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28</xdr:col>
      <xdr:colOff>123825</xdr:colOff>
      <xdr:row>21</xdr:row>
      <xdr:rowOff>38099</xdr:rowOff>
    </xdr:from>
    <xdr:ext cx="469682" cy="495301"/>
    <xdr:pic>
      <xdr:nvPicPr>
        <xdr:cNvPr id="54" name="Image 53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6410325" y="895349"/>
          <a:ext cx="469682" cy="495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</xdr:col>
      <xdr:colOff>66675</xdr:colOff>
      <xdr:row>24</xdr:row>
      <xdr:rowOff>9525</xdr:rowOff>
    </xdr:from>
    <xdr:ext cx="533400" cy="561975"/>
    <xdr:pic>
      <xdr:nvPicPr>
        <xdr:cNvPr id="55" name="Image 54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15497175" y="3771900"/>
          <a:ext cx="5334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29</xdr:row>
      <xdr:rowOff>38100</xdr:rowOff>
    </xdr:from>
    <xdr:to>
      <xdr:col>11</xdr:col>
      <xdr:colOff>95250</xdr:colOff>
      <xdr:row>34</xdr:row>
      <xdr:rowOff>76200</xdr:rowOff>
    </xdr:to>
    <xdr:pic>
      <xdr:nvPicPr>
        <xdr:cNvPr id="56" name="Image 55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24550"/>
          <a:ext cx="8667750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104775</xdr:colOff>
      <xdr:row>35</xdr:row>
      <xdr:rowOff>676275</xdr:rowOff>
    </xdr:from>
    <xdr:ext cx="577215" cy="577215"/>
    <xdr:pic>
      <xdr:nvPicPr>
        <xdr:cNvPr id="57" name="Image 56" descr="https://i0.wp.com/mmo-wiki.com/wp-content/uploads/2023/11/T_UI_item_raw_material_rock_gneiss.png?resize=62%2C62&amp;ssl=1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" y="7772400"/>
          <a:ext cx="577215" cy="5772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76200</xdr:colOff>
      <xdr:row>38</xdr:row>
      <xdr:rowOff>161925</xdr:rowOff>
    </xdr:from>
    <xdr:ext cx="600075" cy="600075"/>
    <xdr:pic>
      <xdr:nvPicPr>
        <xdr:cNvPr id="58" name="Image 57" descr="https://i0.wp.com/mmo-wiki.com/wp-content/uploads/2023/11/T_UI_item_raw_material_clay.png?resize=256%2C256&amp;ssl=1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8334375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76200</xdr:colOff>
      <xdr:row>29</xdr:row>
      <xdr:rowOff>76200</xdr:rowOff>
    </xdr:from>
    <xdr:to>
      <xdr:col>20</xdr:col>
      <xdr:colOff>28575</xdr:colOff>
      <xdr:row>33</xdr:row>
      <xdr:rowOff>180975</xdr:rowOff>
    </xdr:to>
    <xdr:pic>
      <xdr:nvPicPr>
        <xdr:cNvPr id="59" name="Image 58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6029325"/>
          <a:ext cx="6048375" cy="923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12</xdr:col>
      <xdr:colOff>133350</xdr:colOff>
      <xdr:row>35</xdr:row>
      <xdr:rowOff>676274</xdr:rowOff>
    </xdr:from>
    <xdr:ext cx="590550" cy="560705"/>
    <xdr:pic>
      <xdr:nvPicPr>
        <xdr:cNvPr id="62" name="Image 61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67850" y="7772399"/>
          <a:ext cx="590550" cy="5607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142875</xdr:colOff>
      <xdr:row>38</xdr:row>
      <xdr:rowOff>180974</xdr:rowOff>
    </xdr:from>
    <xdr:ext cx="586740" cy="586740"/>
    <xdr:pic>
      <xdr:nvPicPr>
        <xdr:cNvPr id="63" name="Image 62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8353424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57150</xdr:colOff>
      <xdr:row>46</xdr:row>
      <xdr:rowOff>57150</xdr:rowOff>
    </xdr:from>
    <xdr:to>
      <xdr:col>9</xdr:col>
      <xdr:colOff>723900</xdr:colOff>
      <xdr:row>50</xdr:row>
      <xdr:rowOff>142875</xdr:rowOff>
    </xdr:to>
    <xdr:pic>
      <xdr:nvPicPr>
        <xdr:cNvPr id="64" name="Image 63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020300"/>
          <a:ext cx="7715250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123825</xdr:colOff>
      <xdr:row>52</xdr:row>
      <xdr:rowOff>38099</xdr:rowOff>
    </xdr:from>
    <xdr:ext cx="469682" cy="495301"/>
    <xdr:pic>
      <xdr:nvPicPr>
        <xdr:cNvPr id="67" name="Image 66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6410325" y="895349"/>
          <a:ext cx="469682" cy="495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</xdr:col>
      <xdr:colOff>104774</xdr:colOff>
      <xdr:row>53</xdr:row>
      <xdr:rowOff>47625</xdr:rowOff>
    </xdr:from>
    <xdr:ext cx="534035" cy="485775"/>
    <xdr:pic>
      <xdr:nvPicPr>
        <xdr:cNvPr id="68" name="Image 67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39274" y="11163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142875</xdr:colOff>
      <xdr:row>56</xdr:row>
      <xdr:rowOff>47626</xdr:rowOff>
    </xdr:from>
    <xdr:ext cx="490220" cy="476250"/>
    <xdr:pic>
      <xdr:nvPicPr>
        <xdr:cNvPr id="69" name="Image 68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95250</xdr:colOff>
      <xdr:row>59</xdr:row>
      <xdr:rowOff>57150</xdr:rowOff>
    </xdr:from>
    <xdr:ext cx="561975" cy="466725"/>
    <xdr:pic>
      <xdr:nvPicPr>
        <xdr:cNvPr id="70" name="Image 69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0" y="2076450"/>
          <a:ext cx="561975" cy="4667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123824</xdr:colOff>
      <xdr:row>62</xdr:row>
      <xdr:rowOff>28575</xdr:rowOff>
    </xdr:from>
    <xdr:ext cx="544195" cy="495300"/>
    <xdr:pic>
      <xdr:nvPicPr>
        <xdr:cNvPr id="71" name="Image 70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324" y="2628900"/>
          <a:ext cx="544195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66675</xdr:colOff>
      <xdr:row>65</xdr:row>
      <xdr:rowOff>9525</xdr:rowOff>
    </xdr:from>
    <xdr:ext cx="533400" cy="561975"/>
    <xdr:pic>
      <xdr:nvPicPr>
        <xdr:cNvPr id="72" name="Image 71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9401175" y="3190875"/>
          <a:ext cx="5334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0</xdr:colOff>
      <xdr:row>46</xdr:row>
      <xdr:rowOff>104775</xdr:rowOff>
    </xdr:from>
    <xdr:to>
      <xdr:col>24</xdr:col>
      <xdr:colOff>390525</xdr:colOff>
      <xdr:row>51</xdr:row>
      <xdr:rowOff>57150</xdr:rowOff>
    </xdr:to>
    <xdr:pic>
      <xdr:nvPicPr>
        <xdr:cNvPr id="73" name="Image 72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3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00" y="10067925"/>
          <a:ext cx="9534525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61</xdr:row>
      <xdr:rowOff>161925</xdr:rowOff>
    </xdr:from>
    <xdr:to>
      <xdr:col>11</xdr:col>
      <xdr:colOff>38100</xdr:colOff>
      <xdr:row>69</xdr:row>
      <xdr:rowOff>171450</xdr:rowOff>
    </xdr:to>
    <xdr:pic>
      <xdr:nvPicPr>
        <xdr:cNvPr id="75" name="Image 74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087350"/>
          <a:ext cx="8610600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152399</xdr:colOff>
      <xdr:row>72</xdr:row>
      <xdr:rowOff>19050</xdr:rowOff>
    </xdr:from>
    <xdr:ext cx="534035" cy="485775"/>
    <xdr:pic>
      <xdr:nvPicPr>
        <xdr:cNvPr id="76" name="Image 75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4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142875</xdr:colOff>
      <xdr:row>75</xdr:row>
      <xdr:rowOff>47626</xdr:rowOff>
    </xdr:from>
    <xdr:ext cx="490220" cy="476250"/>
    <xdr:pic>
      <xdr:nvPicPr>
        <xdr:cNvPr id="77" name="Image 76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123824</xdr:colOff>
      <xdr:row>78</xdr:row>
      <xdr:rowOff>28575</xdr:rowOff>
    </xdr:from>
    <xdr:ext cx="544195" cy="495300"/>
    <xdr:pic>
      <xdr:nvPicPr>
        <xdr:cNvPr id="78" name="Image 77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6324" y="2047875"/>
          <a:ext cx="544195" cy="4953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26</xdr:col>
      <xdr:colOff>19050</xdr:colOff>
      <xdr:row>30</xdr:row>
      <xdr:rowOff>57150</xdr:rowOff>
    </xdr:from>
    <xdr:to>
      <xdr:col>39</xdr:col>
      <xdr:colOff>419100</xdr:colOff>
      <xdr:row>34</xdr:row>
      <xdr:rowOff>152400</xdr:rowOff>
    </xdr:to>
    <xdr:pic>
      <xdr:nvPicPr>
        <xdr:cNvPr id="79" name="Image 78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21550" y="6200775"/>
          <a:ext cx="103060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26</xdr:col>
      <xdr:colOff>152399</xdr:colOff>
      <xdr:row>36</xdr:row>
      <xdr:rowOff>19050</xdr:rowOff>
    </xdr:from>
    <xdr:ext cx="534035" cy="485775"/>
    <xdr:pic>
      <xdr:nvPicPr>
        <xdr:cNvPr id="87" name="Image 86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82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142875</xdr:colOff>
      <xdr:row>42</xdr:row>
      <xdr:rowOff>57151</xdr:rowOff>
    </xdr:from>
    <xdr:ext cx="490220" cy="476250"/>
    <xdr:pic>
      <xdr:nvPicPr>
        <xdr:cNvPr id="88" name="Image 87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73375" y="207645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95250</xdr:colOff>
      <xdr:row>45</xdr:row>
      <xdr:rowOff>57150</xdr:rowOff>
    </xdr:from>
    <xdr:ext cx="561975" cy="466725"/>
    <xdr:pic>
      <xdr:nvPicPr>
        <xdr:cNvPr id="89" name="Image 88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2657475"/>
          <a:ext cx="561975" cy="4667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57150</xdr:colOff>
      <xdr:row>48</xdr:row>
      <xdr:rowOff>28575</xdr:rowOff>
    </xdr:from>
    <xdr:ext cx="533400" cy="561975"/>
    <xdr:pic>
      <xdr:nvPicPr>
        <xdr:cNvPr id="91" name="Image 90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20059650" y="10429875"/>
          <a:ext cx="5334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</xdr:col>
      <xdr:colOff>95250</xdr:colOff>
      <xdr:row>39</xdr:row>
      <xdr:rowOff>19049</xdr:rowOff>
    </xdr:from>
    <xdr:ext cx="590550" cy="560705"/>
    <xdr:pic>
      <xdr:nvPicPr>
        <xdr:cNvPr id="92" name="Image 91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1457324"/>
          <a:ext cx="590550" cy="5607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104774</xdr:colOff>
      <xdr:row>51</xdr:row>
      <xdr:rowOff>95250</xdr:rowOff>
    </xdr:from>
    <xdr:ext cx="616585" cy="523875"/>
    <xdr:pic>
      <xdr:nvPicPr>
        <xdr:cNvPr id="93" name="Image 92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07274" y="11077575"/>
          <a:ext cx="616585" cy="5238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123825</xdr:colOff>
      <xdr:row>21</xdr:row>
      <xdr:rowOff>38099</xdr:rowOff>
    </xdr:from>
    <xdr:ext cx="469682" cy="495301"/>
    <xdr:pic>
      <xdr:nvPicPr>
        <xdr:cNvPr id="65" name="Image 64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28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6410325" y="895349"/>
          <a:ext cx="469682" cy="495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</xdr:col>
      <xdr:colOff>123825</xdr:colOff>
      <xdr:row>54</xdr:row>
      <xdr:rowOff>38099</xdr:rowOff>
    </xdr:from>
    <xdr:ext cx="469682" cy="495301"/>
    <xdr:pic>
      <xdr:nvPicPr>
        <xdr:cNvPr id="66" name="Image 65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5554325" y="4381499"/>
          <a:ext cx="469682" cy="495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26</xdr:col>
      <xdr:colOff>9525</xdr:colOff>
      <xdr:row>60</xdr:row>
      <xdr:rowOff>76200</xdr:rowOff>
    </xdr:from>
    <xdr:to>
      <xdr:col>32</xdr:col>
      <xdr:colOff>628650</xdr:colOff>
      <xdr:row>64</xdr:row>
      <xdr:rowOff>171450</xdr:rowOff>
    </xdr:to>
    <xdr:pic>
      <xdr:nvPicPr>
        <xdr:cNvPr id="74" name="Image 7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12025" y="12896850"/>
          <a:ext cx="5191125" cy="923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26</xdr:col>
      <xdr:colOff>152399</xdr:colOff>
      <xdr:row>67</xdr:row>
      <xdr:rowOff>19050</xdr:rowOff>
    </xdr:from>
    <xdr:ext cx="534035" cy="485775"/>
    <xdr:pic>
      <xdr:nvPicPr>
        <xdr:cNvPr id="81" name="Image 80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30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142875</xdr:colOff>
      <xdr:row>70</xdr:row>
      <xdr:rowOff>47626</xdr:rowOff>
    </xdr:from>
    <xdr:ext cx="490220" cy="476250"/>
    <xdr:pic>
      <xdr:nvPicPr>
        <xdr:cNvPr id="82" name="Image 81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21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152399</xdr:colOff>
      <xdr:row>67</xdr:row>
      <xdr:rowOff>19050</xdr:rowOff>
    </xdr:from>
    <xdr:ext cx="534035" cy="485775"/>
    <xdr:pic>
      <xdr:nvPicPr>
        <xdr:cNvPr id="83" name="Image 82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30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95250</xdr:colOff>
      <xdr:row>70</xdr:row>
      <xdr:rowOff>19049</xdr:rowOff>
    </xdr:from>
    <xdr:ext cx="590550" cy="560705"/>
    <xdr:pic>
      <xdr:nvPicPr>
        <xdr:cNvPr id="84" name="Image 83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0" y="1457324"/>
          <a:ext cx="590550" cy="5607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57149</xdr:colOff>
      <xdr:row>73</xdr:row>
      <xdr:rowOff>28575</xdr:rowOff>
    </xdr:from>
    <xdr:ext cx="616585" cy="523875"/>
    <xdr:pic>
      <xdr:nvPicPr>
        <xdr:cNvPr id="85" name="Image 84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35649" y="2047875"/>
          <a:ext cx="616585" cy="5238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114300</xdr:colOff>
      <xdr:row>84</xdr:row>
      <xdr:rowOff>95250</xdr:rowOff>
    </xdr:from>
    <xdr:to>
      <xdr:col>19</xdr:col>
      <xdr:colOff>371475</xdr:colOff>
      <xdr:row>96</xdr:row>
      <xdr:rowOff>114300</xdr:rowOff>
    </xdr:to>
    <xdr:pic>
      <xdr:nvPicPr>
        <xdr:cNvPr id="86" name="Image 85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17887950"/>
          <a:ext cx="14925675" cy="2305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152399</xdr:colOff>
      <xdr:row>99</xdr:row>
      <xdr:rowOff>19050</xdr:rowOff>
    </xdr:from>
    <xdr:ext cx="534035" cy="485775"/>
    <xdr:pic>
      <xdr:nvPicPr>
        <xdr:cNvPr id="94" name="Image 93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78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142875</xdr:colOff>
      <xdr:row>102</xdr:row>
      <xdr:rowOff>47626</xdr:rowOff>
    </xdr:from>
    <xdr:ext cx="490220" cy="476250"/>
    <xdr:pic>
      <xdr:nvPicPr>
        <xdr:cNvPr id="95" name="Image 94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69375" y="1485901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152399</xdr:colOff>
      <xdr:row>99</xdr:row>
      <xdr:rowOff>19050</xdr:rowOff>
    </xdr:from>
    <xdr:ext cx="534035" cy="485775"/>
    <xdr:pic>
      <xdr:nvPicPr>
        <xdr:cNvPr id="96" name="Image 95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78899" y="876300"/>
          <a:ext cx="534035" cy="4857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95250</xdr:colOff>
      <xdr:row>102</xdr:row>
      <xdr:rowOff>19049</xdr:rowOff>
    </xdr:from>
    <xdr:ext cx="590550" cy="560705"/>
    <xdr:pic>
      <xdr:nvPicPr>
        <xdr:cNvPr id="97" name="Image 96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50" y="1457324"/>
          <a:ext cx="590550" cy="56070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209550</xdr:colOff>
      <xdr:row>104</xdr:row>
      <xdr:rowOff>152400</xdr:rowOff>
    </xdr:from>
    <xdr:ext cx="600075" cy="600075"/>
    <xdr:pic>
      <xdr:nvPicPr>
        <xdr:cNvPr id="98" name="Image 97" descr="https://i0.wp.com/mmo-wiki.com/wp-content/uploads/2023/11/T_UI_item_raw_material_clay.png?resize=256%2C256&amp;ssl=1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36050" y="1971675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123824</xdr:colOff>
      <xdr:row>111</xdr:row>
      <xdr:rowOff>28575</xdr:rowOff>
    </xdr:from>
    <xdr:ext cx="544195" cy="495300"/>
    <xdr:pic>
      <xdr:nvPicPr>
        <xdr:cNvPr id="99" name="Image 98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0324" y="3209925"/>
          <a:ext cx="544195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76200</xdr:colOff>
      <xdr:row>108</xdr:row>
      <xdr:rowOff>0</xdr:rowOff>
    </xdr:from>
    <xdr:ext cx="641350" cy="641350"/>
    <xdr:pic>
      <xdr:nvPicPr>
        <xdr:cNvPr id="100" name="Image 99" descr="https://i0.wp.com/mmo-wiki.com/wp-content/uploads/2023/11/T_UI_item_material_clay_bricks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02700" y="2600325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142875</xdr:colOff>
      <xdr:row>114</xdr:row>
      <xdr:rowOff>57151</xdr:rowOff>
    </xdr:from>
    <xdr:ext cx="490220" cy="476250"/>
    <xdr:pic>
      <xdr:nvPicPr>
        <xdr:cNvPr id="101" name="Image 100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69375" y="3819526"/>
          <a:ext cx="490220" cy="4762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123825</xdr:colOff>
      <xdr:row>117</xdr:row>
      <xdr:rowOff>38099</xdr:rowOff>
    </xdr:from>
    <xdr:ext cx="469682" cy="495301"/>
    <xdr:pic>
      <xdr:nvPicPr>
        <xdr:cNvPr id="102" name="Image 101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21650325" y="4381499"/>
          <a:ext cx="469682" cy="495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66675</xdr:colOff>
      <xdr:row>120</xdr:row>
      <xdr:rowOff>9525</xdr:rowOff>
    </xdr:from>
    <xdr:ext cx="533400" cy="561975"/>
    <xdr:pic>
      <xdr:nvPicPr>
        <xdr:cNvPr id="103" name="Image 102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21593175" y="4933950"/>
          <a:ext cx="5334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</xdr:col>
      <xdr:colOff>83344</xdr:colOff>
      <xdr:row>15</xdr:row>
      <xdr:rowOff>35720</xdr:rowOff>
    </xdr:from>
    <xdr:ext cx="533400" cy="561975"/>
    <xdr:pic>
      <xdr:nvPicPr>
        <xdr:cNvPr id="80" name="Image 79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16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9417844" y="3238501"/>
          <a:ext cx="5334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190500</xdr:colOff>
      <xdr:row>3</xdr:row>
      <xdr:rowOff>26193</xdr:rowOff>
    </xdr:from>
    <xdr:to>
      <xdr:col>11</xdr:col>
      <xdr:colOff>615921</xdr:colOff>
      <xdr:row>4</xdr:row>
      <xdr:rowOff>190500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807243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107158</xdr:colOff>
      <xdr:row>3</xdr:row>
      <xdr:rowOff>35717</xdr:rowOff>
    </xdr:from>
    <xdr:to>
      <xdr:col>16</xdr:col>
      <xdr:colOff>511970</xdr:colOff>
      <xdr:row>5</xdr:row>
      <xdr:rowOff>1334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3933" y="18285617"/>
          <a:ext cx="404812" cy="489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45242</xdr:colOff>
      <xdr:row>3</xdr:row>
      <xdr:rowOff>104774</xdr:rowOff>
    </xdr:from>
    <xdr:to>
      <xdr:col>19</xdr:col>
      <xdr:colOff>466737</xdr:colOff>
      <xdr:row>5</xdr:row>
      <xdr:rowOff>2381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70817" y="18354674"/>
          <a:ext cx="421495" cy="383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22</xdr:col>
      <xdr:colOff>119063</xdr:colOff>
      <xdr:row>3</xdr:row>
      <xdr:rowOff>95250</xdr:rowOff>
    </xdr:from>
    <xdr:ext cx="416718" cy="369093"/>
    <xdr:pic>
      <xdr:nvPicPr>
        <xdr:cNvPr id="5" name="Image 4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25788" y="1834515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76200</xdr:colOff>
      <xdr:row>1</xdr:row>
      <xdr:rowOff>190500</xdr:rowOff>
    </xdr:from>
    <xdr:to>
      <xdr:col>9</xdr:col>
      <xdr:colOff>578955</xdr:colOff>
      <xdr:row>14</xdr:row>
      <xdr:rowOff>77258</xdr:rowOff>
    </xdr:to>
    <xdr:pic>
      <xdr:nvPicPr>
        <xdr:cNvPr id="6" name="Image 5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381000"/>
          <a:ext cx="7360755" cy="2809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209550</xdr:colOff>
      <xdr:row>5</xdr:row>
      <xdr:rowOff>0</xdr:rowOff>
    </xdr:from>
    <xdr:to>
      <xdr:col>11</xdr:col>
      <xdr:colOff>634971</xdr:colOff>
      <xdr:row>6</xdr:row>
      <xdr:rowOff>164307</xdr:rowOff>
    </xdr:to>
    <xdr:pic>
      <xdr:nvPicPr>
        <xdr:cNvPr id="7" name="Image 6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91550" y="1171575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107158</xdr:colOff>
      <xdr:row>5</xdr:row>
      <xdr:rowOff>35717</xdr:rowOff>
    </xdr:from>
    <xdr:ext cx="404812" cy="356142"/>
    <xdr:pic>
      <xdr:nvPicPr>
        <xdr:cNvPr id="9" name="Image 8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9158" y="816767"/>
          <a:ext cx="404812" cy="356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76992</xdr:colOff>
      <xdr:row>5</xdr:row>
      <xdr:rowOff>94191</xdr:rowOff>
    </xdr:from>
    <xdr:ext cx="421495" cy="288132"/>
    <xdr:pic>
      <xdr:nvPicPr>
        <xdr:cNvPr id="10" name="Image 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54992" y="1459441"/>
          <a:ext cx="421495" cy="288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119063</xdr:colOff>
      <xdr:row>5</xdr:row>
      <xdr:rowOff>95250</xdr:rowOff>
    </xdr:from>
    <xdr:ext cx="416718" cy="369093"/>
    <xdr:pic>
      <xdr:nvPicPr>
        <xdr:cNvPr id="11" name="Image 10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83063" y="87630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148168</xdr:colOff>
      <xdr:row>17</xdr:row>
      <xdr:rowOff>46298</xdr:rowOff>
    </xdr:from>
    <xdr:to>
      <xdr:col>6</xdr:col>
      <xdr:colOff>42333</xdr:colOff>
      <xdr:row>30</xdr:row>
      <xdr:rowOff>149096</xdr:rowOff>
    </xdr:to>
    <xdr:pic>
      <xdr:nvPicPr>
        <xdr:cNvPr id="13" name="Image 1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168" y="3761048"/>
          <a:ext cx="4466165" cy="3034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719667</xdr:colOff>
      <xdr:row>17</xdr:row>
      <xdr:rowOff>42333</xdr:rowOff>
    </xdr:from>
    <xdr:to>
      <xdr:col>9</xdr:col>
      <xdr:colOff>698500</xdr:colOff>
      <xdr:row>23</xdr:row>
      <xdr:rowOff>67063</xdr:rowOff>
    </xdr:to>
    <xdr:pic>
      <xdr:nvPicPr>
        <xdr:cNvPr id="12" name="Image 11" descr="C:\Users\pimpr\AppData\Local\Packages\Microsoft.Windows.Photos_8wekyb3d8bbwe\TempState\ShareServiceTempFolder\baking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85" t="49728" r="2889"/>
        <a:stretch/>
      </xdr:blipFill>
      <xdr:spPr bwMode="auto">
        <a:xfrm>
          <a:off x="4529667" y="3757083"/>
          <a:ext cx="3026833" cy="1580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11</xdr:col>
      <xdr:colOff>107158</xdr:colOff>
      <xdr:row>18</xdr:row>
      <xdr:rowOff>35717</xdr:rowOff>
    </xdr:from>
    <xdr:ext cx="404812" cy="357200"/>
    <xdr:pic>
      <xdr:nvPicPr>
        <xdr:cNvPr id="15" name="Image 1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9158" y="1009384"/>
          <a:ext cx="404812" cy="3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107158</xdr:colOff>
      <xdr:row>20</xdr:row>
      <xdr:rowOff>35717</xdr:rowOff>
    </xdr:from>
    <xdr:ext cx="404812" cy="356142"/>
    <xdr:pic>
      <xdr:nvPicPr>
        <xdr:cNvPr id="16" name="Image 1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9158" y="1400967"/>
          <a:ext cx="404812" cy="356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16</xdr:col>
      <xdr:colOff>83343</xdr:colOff>
      <xdr:row>20</xdr:row>
      <xdr:rowOff>35718</xdr:rowOff>
    </xdr:from>
    <xdr:to>
      <xdr:col>16</xdr:col>
      <xdr:colOff>559594</xdr:colOff>
      <xdr:row>21</xdr:row>
      <xdr:rowOff>186885</xdr:rowOff>
    </xdr:to>
    <xdr:pic>
      <xdr:nvPicPr>
        <xdr:cNvPr id="17" name="Image 16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0118" y="13361193"/>
          <a:ext cx="476251" cy="551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119062</xdr:colOff>
      <xdr:row>18</xdr:row>
      <xdr:rowOff>31750</xdr:rowOff>
    </xdr:from>
    <xdr:to>
      <xdr:col>16</xdr:col>
      <xdr:colOff>518583</xdr:colOff>
      <xdr:row>19</xdr:row>
      <xdr:rowOff>142875</xdr:rowOff>
    </xdr:to>
    <xdr:pic>
      <xdr:nvPicPr>
        <xdr:cNvPr id="18" name="Image 1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11062" y="4328583"/>
          <a:ext cx="399521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31750</xdr:colOff>
      <xdr:row>34</xdr:row>
      <xdr:rowOff>154893</xdr:rowOff>
    </xdr:from>
    <xdr:to>
      <xdr:col>9</xdr:col>
      <xdr:colOff>719667</xdr:colOff>
      <xdr:row>56</xdr:row>
      <xdr:rowOff>167117</xdr:rowOff>
    </xdr:to>
    <xdr:pic>
      <xdr:nvPicPr>
        <xdr:cNvPr id="22" name="Imag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0" y="7563226"/>
          <a:ext cx="7545917" cy="46688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31750</xdr:colOff>
      <xdr:row>36</xdr:row>
      <xdr:rowOff>42333</xdr:rowOff>
    </xdr:from>
    <xdr:to>
      <xdr:col>11</xdr:col>
      <xdr:colOff>455083</xdr:colOff>
      <xdr:row>38</xdr:row>
      <xdr:rowOff>7543</xdr:rowOff>
    </xdr:to>
    <xdr:pic>
      <xdr:nvPicPr>
        <xdr:cNvPr id="27" name="Image 2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3750" y="8233833"/>
          <a:ext cx="423333" cy="3567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74084</xdr:colOff>
      <xdr:row>40</xdr:row>
      <xdr:rowOff>52917</xdr:rowOff>
    </xdr:from>
    <xdr:to>
      <xdr:col>11</xdr:col>
      <xdr:colOff>465667</xdr:colOff>
      <xdr:row>41</xdr:row>
      <xdr:rowOff>196751</xdr:rowOff>
    </xdr:to>
    <xdr:pic>
      <xdr:nvPicPr>
        <xdr:cNvPr id="28" name="Image 2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6084" y="9027584"/>
          <a:ext cx="391583" cy="33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63500</xdr:colOff>
      <xdr:row>42</xdr:row>
      <xdr:rowOff>21168</xdr:rowOff>
    </xdr:from>
    <xdr:to>
      <xdr:col>11</xdr:col>
      <xdr:colOff>391583</xdr:colOff>
      <xdr:row>43</xdr:row>
      <xdr:rowOff>176978</xdr:rowOff>
    </xdr:to>
    <xdr:pic>
      <xdr:nvPicPr>
        <xdr:cNvPr id="29" name="Image 2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5500" y="9387418"/>
          <a:ext cx="328083" cy="346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42334</xdr:colOff>
      <xdr:row>38</xdr:row>
      <xdr:rowOff>31750</xdr:rowOff>
    </xdr:from>
    <xdr:to>
      <xdr:col>11</xdr:col>
      <xdr:colOff>349250</xdr:colOff>
      <xdr:row>39</xdr:row>
      <xdr:rowOff>165217</xdr:rowOff>
    </xdr:to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4334" y="8614833"/>
          <a:ext cx="306916" cy="3239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95250</xdr:colOff>
      <xdr:row>36</xdr:row>
      <xdr:rowOff>10584</xdr:rowOff>
    </xdr:from>
    <xdr:ext cx="359833" cy="359833"/>
    <xdr:pic>
      <xdr:nvPicPr>
        <xdr:cNvPr id="31" name="Image 3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50" y="8202084"/>
          <a:ext cx="359833" cy="359833"/>
        </a:xfrm>
        <a:prstGeom prst="rect">
          <a:avLst/>
        </a:prstGeom>
      </xdr:spPr>
    </xdr:pic>
    <xdr:clientData/>
  </xdr:oneCellAnchor>
  <xdr:oneCellAnchor>
    <xdr:from>
      <xdr:col>19</xdr:col>
      <xdr:colOff>95250</xdr:colOff>
      <xdr:row>38</xdr:row>
      <xdr:rowOff>10584</xdr:rowOff>
    </xdr:from>
    <xdr:ext cx="359833" cy="359833"/>
    <xdr:pic>
      <xdr:nvPicPr>
        <xdr:cNvPr id="32" name="Image 31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50" y="8202084"/>
          <a:ext cx="359833" cy="359833"/>
        </a:xfrm>
        <a:prstGeom prst="rect">
          <a:avLst/>
        </a:prstGeom>
      </xdr:spPr>
    </xdr:pic>
    <xdr:clientData/>
  </xdr:oneCellAnchor>
  <xdr:oneCellAnchor>
    <xdr:from>
      <xdr:col>19</xdr:col>
      <xdr:colOff>95250</xdr:colOff>
      <xdr:row>40</xdr:row>
      <xdr:rowOff>10584</xdr:rowOff>
    </xdr:from>
    <xdr:ext cx="359833" cy="359833"/>
    <xdr:pic>
      <xdr:nvPicPr>
        <xdr:cNvPr id="33" name="Image 32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50" y="8202084"/>
          <a:ext cx="359833" cy="359833"/>
        </a:xfrm>
        <a:prstGeom prst="rect">
          <a:avLst/>
        </a:prstGeom>
      </xdr:spPr>
    </xdr:pic>
    <xdr:clientData/>
  </xdr:oneCellAnchor>
  <xdr:oneCellAnchor>
    <xdr:from>
      <xdr:col>19</xdr:col>
      <xdr:colOff>95250</xdr:colOff>
      <xdr:row>42</xdr:row>
      <xdr:rowOff>10584</xdr:rowOff>
    </xdr:from>
    <xdr:ext cx="359833" cy="359833"/>
    <xdr:pic>
      <xdr:nvPicPr>
        <xdr:cNvPr id="34" name="Image 33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50" y="8202084"/>
          <a:ext cx="359833" cy="359833"/>
        </a:xfrm>
        <a:prstGeom prst="rect">
          <a:avLst/>
        </a:prstGeom>
      </xdr:spPr>
    </xdr:pic>
    <xdr:clientData/>
  </xdr:oneCellAnchor>
  <xdr:twoCellAnchor editAs="oneCell">
    <xdr:from>
      <xdr:col>16</xdr:col>
      <xdr:colOff>148167</xdr:colOff>
      <xdr:row>36</xdr:row>
      <xdr:rowOff>10583</xdr:rowOff>
    </xdr:from>
    <xdr:to>
      <xdr:col>16</xdr:col>
      <xdr:colOff>573588</xdr:colOff>
      <xdr:row>37</xdr:row>
      <xdr:rowOff>174890</xdr:rowOff>
    </xdr:to>
    <xdr:pic>
      <xdr:nvPicPr>
        <xdr:cNvPr id="35" name="Image 34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0167" y="8202083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148167</xdr:colOff>
      <xdr:row>38</xdr:row>
      <xdr:rowOff>10583</xdr:rowOff>
    </xdr:from>
    <xdr:ext cx="425421" cy="354807"/>
    <xdr:pic>
      <xdr:nvPicPr>
        <xdr:cNvPr id="36" name="Image 35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0167" y="8202083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148167</xdr:colOff>
      <xdr:row>42</xdr:row>
      <xdr:rowOff>10583</xdr:rowOff>
    </xdr:from>
    <xdr:ext cx="425421" cy="354807"/>
    <xdr:pic>
      <xdr:nvPicPr>
        <xdr:cNvPr id="37" name="Image 36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0167" y="8202083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148166</xdr:colOff>
      <xdr:row>39</xdr:row>
      <xdr:rowOff>179917</xdr:rowOff>
    </xdr:from>
    <xdr:ext cx="425421" cy="354807"/>
    <xdr:pic>
      <xdr:nvPicPr>
        <xdr:cNvPr id="38" name="Image 3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0166" y="8953500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119062</xdr:colOff>
      <xdr:row>38</xdr:row>
      <xdr:rowOff>31750</xdr:rowOff>
    </xdr:from>
    <xdr:ext cx="399521" cy="301625"/>
    <xdr:pic>
      <xdr:nvPicPr>
        <xdr:cNvPr id="39" name="Image 38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11062" y="4328583"/>
          <a:ext cx="399521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119062</xdr:colOff>
      <xdr:row>42</xdr:row>
      <xdr:rowOff>31750</xdr:rowOff>
    </xdr:from>
    <xdr:ext cx="399521" cy="301625"/>
    <xdr:pic>
      <xdr:nvPicPr>
        <xdr:cNvPr id="40" name="Image 3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83062" y="8614833"/>
          <a:ext cx="399521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25</xdr:col>
      <xdr:colOff>1</xdr:colOff>
      <xdr:row>42</xdr:row>
      <xdr:rowOff>0</xdr:rowOff>
    </xdr:from>
    <xdr:to>
      <xdr:col>25</xdr:col>
      <xdr:colOff>380829</xdr:colOff>
      <xdr:row>44</xdr:row>
      <xdr:rowOff>10584</xdr:rowOff>
    </xdr:to>
    <xdr:pic>
      <xdr:nvPicPr>
        <xdr:cNvPr id="41" name="Image 40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01" y="9366250"/>
          <a:ext cx="380828" cy="402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179917</xdr:colOff>
      <xdr:row>35</xdr:row>
      <xdr:rowOff>52916</xdr:rowOff>
    </xdr:from>
    <xdr:to>
      <xdr:col>6</xdr:col>
      <xdr:colOff>465667</xdr:colOff>
      <xdr:row>37</xdr:row>
      <xdr:rowOff>190500</xdr:rowOff>
    </xdr:to>
    <xdr:cxnSp macro="">
      <xdr:nvCxnSpPr>
        <xdr:cNvPr id="14" name="Connecteur droit avec flèche 13"/>
        <xdr:cNvCxnSpPr/>
      </xdr:nvCxnSpPr>
      <xdr:spPr>
        <a:xfrm flipH="1">
          <a:off x="3989917" y="7662333"/>
          <a:ext cx="1047750" cy="910167"/>
        </a:xfrm>
        <a:prstGeom prst="straightConnector1">
          <a:avLst/>
        </a:prstGeom>
        <a:ln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0</xdr:colOff>
      <xdr:row>48</xdr:row>
      <xdr:rowOff>116417</xdr:rowOff>
    </xdr:from>
    <xdr:to>
      <xdr:col>7</xdr:col>
      <xdr:colOff>0</xdr:colOff>
      <xdr:row>51</xdr:row>
      <xdr:rowOff>158750</xdr:rowOff>
    </xdr:to>
    <xdr:cxnSp macro="">
      <xdr:nvCxnSpPr>
        <xdr:cNvPr id="20" name="Connecteur droit avec flèche 19"/>
        <xdr:cNvCxnSpPr/>
      </xdr:nvCxnSpPr>
      <xdr:spPr>
        <a:xfrm>
          <a:off x="4572000" y="10657417"/>
          <a:ext cx="762000" cy="613833"/>
        </a:xfrm>
        <a:prstGeom prst="straightConnector1">
          <a:avLst/>
        </a:prstGeom>
        <a:ln>
          <a:tailEnd type="arrow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16</xdr:col>
      <xdr:colOff>148167</xdr:colOff>
      <xdr:row>7</xdr:row>
      <xdr:rowOff>0</xdr:rowOff>
    </xdr:from>
    <xdr:ext cx="404812" cy="356142"/>
    <xdr:pic>
      <xdr:nvPicPr>
        <xdr:cNvPr id="42" name="Image 4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0167" y="1756833"/>
          <a:ext cx="404812" cy="356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11</xdr:col>
      <xdr:colOff>232833</xdr:colOff>
      <xdr:row>7</xdr:row>
      <xdr:rowOff>0</xdr:rowOff>
    </xdr:from>
    <xdr:to>
      <xdr:col>11</xdr:col>
      <xdr:colOff>658254</xdr:colOff>
      <xdr:row>8</xdr:row>
      <xdr:rowOff>164307</xdr:rowOff>
    </xdr:to>
    <xdr:pic>
      <xdr:nvPicPr>
        <xdr:cNvPr id="43" name="Image 4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4833" y="1756833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76992</xdr:colOff>
      <xdr:row>7</xdr:row>
      <xdr:rowOff>94191</xdr:rowOff>
    </xdr:from>
    <xdr:ext cx="421495" cy="288132"/>
    <xdr:pic>
      <xdr:nvPicPr>
        <xdr:cNvPr id="44" name="Image 4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54992" y="1459441"/>
          <a:ext cx="421495" cy="288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119063</xdr:colOff>
      <xdr:row>7</xdr:row>
      <xdr:rowOff>95250</xdr:rowOff>
    </xdr:from>
    <xdr:ext cx="416718" cy="369093"/>
    <xdr:pic>
      <xdr:nvPicPr>
        <xdr:cNvPr id="45" name="Image 44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83063" y="146050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95250</xdr:colOff>
      <xdr:row>44</xdr:row>
      <xdr:rowOff>10584</xdr:rowOff>
    </xdr:from>
    <xdr:ext cx="359833" cy="359833"/>
    <xdr:pic>
      <xdr:nvPicPr>
        <xdr:cNvPr id="46" name="Image 45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50" y="9376834"/>
          <a:ext cx="359833" cy="359833"/>
        </a:xfrm>
        <a:prstGeom prst="rect">
          <a:avLst/>
        </a:prstGeom>
      </xdr:spPr>
    </xdr:pic>
    <xdr:clientData/>
  </xdr:oneCellAnchor>
  <xdr:oneCellAnchor>
    <xdr:from>
      <xdr:col>16</xdr:col>
      <xdr:colOff>148167</xdr:colOff>
      <xdr:row>44</xdr:row>
      <xdr:rowOff>10583</xdr:rowOff>
    </xdr:from>
    <xdr:ext cx="425421" cy="354807"/>
    <xdr:pic>
      <xdr:nvPicPr>
        <xdr:cNvPr id="47" name="Image 46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0167" y="9376833"/>
          <a:ext cx="425421" cy="3548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9</xdr:col>
      <xdr:colOff>740833</xdr:colOff>
      <xdr:row>19</xdr:row>
      <xdr:rowOff>162582</xdr:rowOff>
    </xdr:to>
    <xdr:pic>
      <xdr:nvPicPr>
        <xdr:cNvPr id="2" name="Image 1" descr="C:\Users\pimpr\AppData\Local\Packages\Microsoft.Windows.Photos_8wekyb3d8bbwe\TempState\ShareServiceTempFolder\bac cooking hearth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4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9862" b="38760"/>
        <a:stretch/>
      </xdr:blipFill>
      <xdr:spPr bwMode="auto">
        <a:xfrm>
          <a:off x="0" y="582083"/>
          <a:ext cx="7598833" cy="3881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264583</xdr:colOff>
      <xdr:row>3</xdr:row>
      <xdr:rowOff>10584</xdr:rowOff>
    </xdr:from>
    <xdr:to>
      <xdr:col>11</xdr:col>
      <xdr:colOff>941917</xdr:colOff>
      <xdr:row>4</xdr:row>
      <xdr:rowOff>185091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6583" y="973667"/>
          <a:ext cx="677334" cy="365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190501</xdr:colOff>
      <xdr:row>3</xdr:row>
      <xdr:rowOff>0</xdr:rowOff>
    </xdr:from>
    <xdr:to>
      <xdr:col>16</xdr:col>
      <xdr:colOff>560917</xdr:colOff>
      <xdr:row>4</xdr:row>
      <xdr:rowOff>199123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8334" y="1153583"/>
          <a:ext cx="370416" cy="389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264583</xdr:colOff>
      <xdr:row>4</xdr:row>
      <xdr:rowOff>179916</xdr:rowOff>
    </xdr:from>
    <xdr:to>
      <xdr:col>11</xdr:col>
      <xdr:colOff>941917</xdr:colOff>
      <xdr:row>6</xdr:row>
      <xdr:rowOff>153340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6583" y="1523999"/>
          <a:ext cx="677334" cy="365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268817</xdr:colOff>
      <xdr:row>7</xdr:row>
      <xdr:rowOff>4233</xdr:rowOff>
    </xdr:from>
    <xdr:to>
      <xdr:col>11</xdr:col>
      <xdr:colOff>946151</xdr:colOff>
      <xdr:row>8</xdr:row>
      <xdr:rowOff>178740</xdr:rowOff>
    </xdr:to>
    <xdr:pic>
      <xdr:nvPicPr>
        <xdr:cNvPr id="6" name="Image 5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0817" y="1919816"/>
          <a:ext cx="677334" cy="365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190500</xdr:colOff>
      <xdr:row>5</xdr:row>
      <xdr:rowOff>21168</xdr:rowOff>
    </xdr:from>
    <xdr:to>
      <xdr:col>16</xdr:col>
      <xdr:colOff>508000</xdr:colOff>
      <xdr:row>6</xdr:row>
      <xdr:rowOff>177146</xdr:rowOff>
    </xdr:to>
    <xdr:pic>
      <xdr:nvPicPr>
        <xdr:cNvPr id="7" name="Image 6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8333" y="1555751"/>
          <a:ext cx="317500" cy="34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190501</xdr:colOff>
      <xdr:row>7</xdr:row>
      <xdr:rowOff>21167</xdr:rowOff>
    </xdr:from>
    <xdr:to>
      <xdr:col>16</xdr:col>
      <xdr:colOff>486835</xdr:colOff>
      <xdr:row>8</xdr:row>
      <xdr:rowOff>165315</xdr:rowOff>
    </xdr:to>
    <xdr:pic>
      <xdr:nvPicPr>
        <xdr:cNvPr id="8" name="Image 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8334" y="1936750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366448</xdr:colOff>
      <xdr:row>13</xdr:row>
      <xdr:rowOff>25136</xdr:rowOff>
    </xdr:from>
    <xdr:to>
      <xdr:col>11</xdr:col>
      <xdr:colOff>726281</xdr:colOff>
      <xdr:row>14</xdr:row>
      <xdr:rowOff>195791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48448" y="3168386"/>
          <a:ext cx="359833" cy="361155"/>
        </a:xfrm>
        <a:prstGeom prst="rect">
          <a:avLst/>
        </a:prstGeom>
      </xdr:spPr>
    </xdr:pic>
    <xdr:clientData/>
  </xdr:twoCellAnchor>
  <xdr:twoCellAnchor editAs="oneCell">
    <xdr:from>
      <xdr:col>11</xdr:col>
      <xdr:colOff>402168</xdr:colOff>
      <xdr:row>11</xdr:row>
      <xdr:rowOff>10584</xdr:rowOff>
    </xdr:from>
    <xdr:to>
      <xdr:col>11</xdr:col>
      <xdr:colOff>772583</xdr:colOff>
      <xdr:row>12</xdr:row>
      <xdr:rowOff>191275</xdr:rowOff>
    </xdr:to>
    <xdr:pic>
      <xdr:nvPicPr>
        <xdr:cNvPr id="10" name="Image 9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4168" y="2688167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137583</xdr:colOff>
      <xdr:row>11</xdr:row>
      <xdr:rowOff>52915</xdr:rowOff>
    </xdr:from>
    <xdr:ext cx="455084" cy="317501"/>
    <xdr:pic>
      <xdr:nvPicPr>
        <xdr:cNvPr id="12" name="Image 11" descr="https://i0.wp.com/mmo-wiki.com/wp-content/uploads/2023/11/T_UI_item_material_animal_suet.png?resize=256%2C256&amp;ssl=1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5416" y="2730498"/>
          <a:ext cx="455084" cy="31750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127000</xdr:colOff>
      <xdr:row>13</xdr:row>
      <xdr:rowOff>42331</xdr:rowOff>
    </xdr:from>
    <xdr:ext cx="455084" cy="317501"/>
    <xdr:pic>
      <xdr:nvPicPr>
        <xdr:cNvPr id="17" name="Image 16" descr="https://i0.wp.com/mmo-wiki.com/wp-content/uploads/2023/11/T_UI_item_material_animal_suet.png?resize=256%2C256&amp;ssl=1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4833" y="3100914"/>
          <a:ext cx="455084" cy="317501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359834</xdr:colOff>
      <xdr:row>8</xdr:row>
      <xdr:rowOff>179917</xdr:rowOff>
    </xdr:from>
    <xdr:to>
      <xdr:col>11</xdr:col>
      <xdr:colOff>676356</xdr:colOff>
      <xdr:row>10</xdr:row>
      <xdr:rowOff>158751</xdr:rowOff>
    </xdr:to>
    <xdr:pic>
      <xdr:nvPicPr>
        <xdr:cNvPr id="18" name="Image 1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1834" y="2286000"/>
          <a:ext cx="316522" cy="370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148168</xdr:colOff>
      <xdr:row>9</xdr:row>
      <xdr:rowOff>21167</xdr:rowOff>
    </xdr:from>
    <xdr:to>
      <xdr:col>16</xdr:col>
      <xdr:colOff>497418</xdr:colOff>
      <xdr:row>10</xdr:row>
      <xdr:rowOff>186278</xdr:rowOff>
    </xdr:to>
    <xdr:pic>
      <xdr:nvPicPr>
        <xdr:cNvPr id="19" name="Image 18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46001" y="2317750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364067</xdr:colOff>
      <xdr:row>17</xdr:row>
      <xdr:rowOff>25400</xdr:rowOff>
    </xdr:from>
    <xdr:to>
      <xdr:col>11</xdr:col>
      <xdr:colOff>680589</xdr:colOff>
      <xdr:row>19</xdr:row>
      <xdr:rowOff>4235</xdr:rowOff>
    </xdr:to>
    <xdr:pic>
      <xdr:nvPicPr>
        <xdr:cNvPr id="24" name="Image 2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6067" y="3464983"/>
          <a:ext cx="316522" cy="370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148168</xdr:colOff>
      <xdr:row>17</xdr:row>
      <xdr:rowOff>21167</xdr:rowOff>
    </xdr:from>
    <xdr:ext cx="349250" cy="355611"/>
    <xdr:pic>
      <xdr:nvPicPr>
        <xdr:cNvPr id="25" name="Image 24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46001" y="2317750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25</xdr:col>
      <xdr:colOff>30427</xdr:colOff>
      <xdr:row>17</xdr:row>
      <xdr:rowOff>25135</xdr:rowOff>
    </xdr:from>
    <xdr:ext cx="359833" cy="359833"/>
    <xdr:pic>
      <xdr:nvPicPr>
        <xdr:cNvPr id="26" name="Image 25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54021" y="3954198"/>
          <a:ext cx="359833" cy="359833"/>
        </a:xfrm>
        <a:prstGeom prst="rect">
          <a:avLst/>
        </a:prstGeom>
      </xdr:spPr>
    </xdr:pic>
    <xdr:clientData/>
  </xdr:oneCellAnchor>
  <xdr:twoCellAnchor editAs="oneCell">
    <xdr:from>
      <xdr:col>11</xdr:col>
      <xdr:colOff>391583</xdr:colOff>
      <xdr:row>19</xdr:row>
      <xdr:rowOff>74084</xdr:rowOff>
    </xdr:from>
    <xdr:to>
      <xdr:col>11</xdr:col>
      <xdr:colOff>833436</xdr:colOff>
      <xdr:row>20</xdr:row>
      <xdr:rowOff>352005</xdr:rowOff>
    </xdr:to>
    <xdr:pic>
      <xdr:nvPicPr>
        <xdr:cNvPr id="27" name="Image 2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3583" y="4396053"/>
          <a:ext cx="441853" cy="468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137585</xdr:colOff>
      <xdr:row>19</xdr:row>
      <xdr:rowOff>95250</xdr:rowOff>
    </xdr:from>
    <xdr:ext cx="349250" cy="355611"/>
    <xdr:pic>
      <xdr:nvPicPr>
        <xdr:cNvPr id="28" name="Image 2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5418" y="3915833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95251</xdr:colOff>
      <xdr:row>19</xdr:row>
      <xdr:rowOff>31750</xdr:rowOff>
    </xdr:from>
    <xdr:to>
      <xdr:col>19</xdr:col>
      <xdr:colOff>423334</xdr:colOff>
      <xdr:row>20</xdr:row>
      <xdr:rowOff>182159</xdr:rowOff>
    </xdr:to>
    <xdr:pic>
      <xdr:nvPicPr>
        <xdr:cNvPr id="29" name="Image 28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79084" y="3852333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105834</xdr:colOff>
      <xdr:row>19</xdr:row>
      <xdr:rowOff>42334</xdr:rowOff>
    </xdr:from>
    <xdr:to>
      <xdr:col>22</xdr:col>
      <xdr:colOff>497750</xdr:colOff>
      <xdr:row>20</xdr:row>
      <xdr:rowOff>296334</xdr:rowOff>
    </xdr:to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75667" y="3862917"/>
          <a:ext cx="391916" cy="44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</xdr:colOff>
      <xdr:row>36</xdr:row>
      <xdr:rowOff>166687</xdr:rowOff>
    </xdr:from>
    <xdr:to>
      <xdr:col>9</xdr:col>
      <xdr:colOff>734217</xdr:colOff>
      <xdr:row>56</xdr:row>
      <xdr:rowOff>74223</xdr:rowOff>
    </xdr:to>
    <xdr:pic>
      <xdr:nvPicPr>
        <xdr:cNvPr id="31" name="Image 30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" y="9525000"/>
          <a:ext cx="7568405" cy="39675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11</xdr:col>
      <xdr:colOff>264583</xdr:colOff>
      <xdr:row>38</xdr:row>
      <xdr:rowOff>10584</xdr:rowOff>
    </xdr:from>
    <xdr:ext cx="677334" cy="365007"/>
    <xdr:pic>
      <xdr:nvPicPr>
        <xdr:cNvPr id="32" name="Image 31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6583" y="1189303"/>
          <a:ext cx="677334" cy="365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190501</xdr:colOff>
      <xdr:row>38</xdr:row>
      <xdr:rowOff>0</xdr:rowOff>
    </xdr:from>
    <xdr:ext cx="370416" cy="389623"/>
    <xdr:pic>
      <xdr:nvPicPr>
        <xdr:cNvPr id="33" name="Image 3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9657" y="1178719"/>
          <a:ext cx="370416" cy="389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264583</xdr:colOff>
      <xdr:row>39</xdr:row>
      <xdr:rowOff>179916</xdr:rowOff>
    </xdr:from>
    <xdr:ext cx="677334" cy="366330"/>
    <xdr:pic>
      <xdr:nvPicPr>
        <xdr:cNvPr id="34" name="Image 33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6583" y="1549135"/>
          <a:ext cx="677334" cy="366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268817</xdr:colOff>
      <xdr:row>42</xdr:row>
      <xdr:rowOff>4233</xdr:rowOff>
    </xdr:from>
    <xdr:ext cx="677334" cy="365007"/>
    <xdr:pic>
      <xdr:nvPicPr>
        <xdr:cNvPr id="35" name="Image 34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0817" y="1968764"/>
          <a:ext cx="677334" cy="365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190500</xdr:colOff>
      <xdr:row>40</xdr:row>
      <xdr:rowOff>21168</xdr:rowOff>
    </xdr:from>
    <xdr:ext cx="317500" cy="346478"/>
    <xdr:pic>
      <xdr:nvPicPr>
        <xdr:cNvPr id="36" name="Image 35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9656" y="1592793"/>
          <a:ext cx="317500" cy="34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190501</xdr:colOff>
      <xdr:row>42</xdr:row>
      <xdr:rowOff>21167</xdr:rowOff>
    </xdr:from>
    <xdr:ext cx="296334" cy="334648"/>
    <xdr:pic>
      <xdr:nvPicPr>
        <xdr:cNvPr id="37" name="Image 36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9657" y="1985698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57</xdr:row>
      <xdr:rowOff>233313</xdr:rowOff>
    </xdr:from>
    <xdr:to>
      <xdr:col>9</xdr:col>
      <xdr:colOff>750094</xdr:colOff>
      <xdr:row>77</xdr:row>
      <xdr:rowOff>170620</xdr:rowOff>
    </xdr:to>
    <xdr:pic>
      <xdr:nvPicPr>
        <xdr:cNvPr id="38" name="Image 37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044563"/>
          <a:ext cx="7608094" cy="5473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142875</xdr:colOff>
      <xdr:row>59</xdr:row>
      <xdr:rowOff>35719</xdr:rowOff>
    </xdr:from>
    <xdr:to>
      <xdr:col>11</xdr:col>
      <xdr:colOff>519444</xdr:colOff>
      <xdr:row>60</xdr:row>
      <xdr:rowOff>119062</xdr:rowOff>
    </xdr:to>
    <xdr:pic>
      <xdr:nvPicPr>
        <xdr:cNvPr id="45" name="Image 44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4875" y="10310813"/>
          <a:ext cx="376569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128587</xdr:colOff>
      <xdr:row>61</xdr:row>
      <xdr:rowOff>69057</xdr:rowOff>
    </xdr:from>
    <xdr:to>
      <xdr:col>11</xdr:col>
      <xdr:colOff>505156</xdr:colOff>
      <xdr:row>62</xdr:row>
      <xdr:rowOff>140493</xdr:rowOff>
    </xdr:to>
    <xdr:pic>
      <xdr:nvPicPr>
        <xdr:cNvPr id="46" name="Image 45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0587" y="10927557"/>
          <a:ext cx="376569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138112</xdr:colOff>
      <xdr:row>63</xdr:row>
      <xdr:rowOff>78582</xdr:rowOff>
    </xdr:from>
    <xdr:to>
      <xdr:col>11</xdr:col>
      <xdr:colOff>514681</xdr:colOff>
      <xdr:row>64</xdr:row>
      <xdr:rowOff>364331</xdr:rowOff>
    </xdr:to>
    <xdr:pic>
      <xdr:nvPicPr>
        <xdr:cNvPr id="47" name="Image 46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0112" y="11615738"/>
          <a:ext cx="376569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119063</xdr:colOff>
      <xdr:row>59</xdr:row>
      <xdr:rowOff>95250</xdr:rowOff>
    </xdr:from>
    <xdr:to>
      <xdr:col>16</xdr:col>
      <xdr:colOff>535781</xdr:colOff>
      <xdr:row>60</xdr:row>
      <xdr:rowOff>71437</xdr:rowOff>
    </xdr:to>
    <xdr:pic>
      <xdr:nvPicPr>
        <xdr:cNvPr id="48" name="Image 47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0370344"/>
          <a:ext cx="416718" cy="369093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16</xdr:col>
      <xdr:colOff>119063</xdr:colOff>
      <xdr:row>61</xdr:row>
      <xdr:rowOff>95250</xdr:rowOff>
    </xdr:from>
    <xdr:ext cx="416718" cy="369093"/>
    <xdr:pic>
      <xdr:nvPicPr>
        <xdr:cNvPr id="49" name="Image 4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0370344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63</xdr:row>
      <xdr:rowOff>95250</xdr:rowOff>
    </xdr:from>
    <xdr:ext cx="416718" cy="369093"/>
    <xdr:pic>
      <xdr:nvPicPr>
        <xdr:cNvPr id="50" name="Image 49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0370344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47625</xdr:colOff>
      <xdr:row>59</xdr:row>
      <xdr:rowOff>35719</xdr:rowOff>
    </xdr:from>
    <xdr:to>
      <xdr:col>19</xdr:col>
      <xdr:colOff>499540</xdr:colOff>
      <xdr:row>60</xdr:row>
      <xdr:rowOff>119062</xdr:rowOff>
    </xdr:to>
    <xdr:pic>
      <xdr:nvPicPr>
        <xdr:cNvPr id="51" name="Image 50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80344" y="10310813"/>
          <a:ext cx="451915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21432</xdr:colOff>
      <xdr:row>61</xdr:row>
      <xdr:rowOff>128588</xdr:rowOff>
    </xdr:from>
    <xdr:to>
      <xdr:col>19</xdr:col>
      <xdr:colOff>473347</xdr:colOff>
      <xdr:row>62</xdr:row>
      <xdr:rowOff>200024</xdr:rowOff>
    </xdr:to>
    <xdr:pic>
      <xdr:nvPicPr>
        <xdr:cNvPr id="52" name="Image 51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1" y="10987088"/>
          <a:ext cx="451915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47625</xdr:colOff>
      <xdr:row>59</xdr:row>
      <xdr:rowOff>23812</xdr:rowOff>
    </xdr:from>
    <xdr:to>
      <xdr:col>22</xdr:col>
      <xdr:colOff>488156</xdr:colOff>
      <xdr:row>60</xdr:row>
      <xdr:rowOff>146170</xdr:rowOff>
    </xdr:to>
    <xdr:pic>
      <xdr:nvPicPr>
        <xdr:cNvPr id="53" name="Image 5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63875" y="10298906"/>
          <a:ext cx="440531" cy="51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22</xdr:col>
      <xdr:colOff>47625</xdr:colOff>
      <xdr:row>61</xdr:row>
      <xdr:rowOff>23812</xdr:rowOff>
    </xdr:from>
    <xdr:ext cx="440531" cy="515264"/>
    <xdr:pic>
      <xdr:nvPicPr>
        <xdr:cNvPr id="54" name="Image 53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63875" y="10298906"/>
          <a:ext cx="440531" cy="51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47625</xdr:colOff>
      <xdr:row>63</xdr:row>
      <xdr:rowOff>23812</xdr:rowOff>
    </xdr:from>
    <xdr:ext cx="440531" cy="515264"/>
    <xdr:pic>
      <xdr:nvPicPr>
        <xdr:cNvPr id="55" name="Image 54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63875" y="10298906"/>
          <a:ext cx="440531" cy="51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35278</xdr:colOff>
      <xdr:row>63</xdr:row>
      <xdr:rowOff>47625</xdr:rowOff>
    </xdr:from>
    <xdr:to>
      <xdr:col>19</xdr:col>
      <xdr:colOff>439428</xdr:colOff>
      <xdr:row>64</xdr:row>
      <xdr:rowOff>321469</xdr:rowOff>
    </xdr:to>
    <xdr:pic>
      <xdr:nvPicPr>
        <xdr:cNvPr id="56" name="Image 5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4167997" y="11584781"/>
          <a:ext cx="404150" cy="464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119062</xdr:colOff>
      <xdr:row>65</xdr:row>
      <xdr:rowOff>107155</xdr:rowOff>
    </xdr:from>
    <xdr:to>
      <xdr:col>16</xdr:col>
      <xdr:colOff>542865</xdr:colOff>
      <xdr:row>66</xdr:row>
      <xdr:rowOff>357187</xdr:rowOff>
    </xdr:to>
    <xdr:pic>
      <xdr:nvPicPr>
        <xdr:cNvPr id="57" name="Image 56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8" y="12239624"/>
          <a:ext cx="423803" cy="4405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154782</xdr:colOff>
      <xdr:row>65</xdr:row>
      <xdr:rowOff>59532</xdr:rowOff>
    </xdr:from>
    <xdr:to>
      <xdr:col>11</xdr:col>
      <xdr:colOff>619126</xdr:colOff>
      <xdr:row>66</xdr:row>
      <xdr:rowOff>371582</xdr:rowOff>
    </xdr:to>
    <xdr:pic>
      <xdr:nvPicPr>
        <xdr:cNvPr id="58" name="Image 5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6782" y="12192001"/>
          <a:ext cx="464344" cy="50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130968</xdr:colOff>
      <xdr:row>67</xdr:row>
      <xdr:rowOff>95249</xdr:rowOff>
    </xdr:from>
    <xdr:to>
      <xdr:col>11</xdr:col>
      <xdr:colOff>680743</xdr:colOff>
      <xdr:row>69</xdr:row>
      <xdr:rowOff>23811</xdr:rowOff>
    </xdr:to>
    <xdr:pic>
      <xdr:nvPicPr>
        <xdr:cNvPr id="59" name="Image 58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2968" y="12834937"/>
          <a:ext cx="549775" cy="500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67</xdr:row>
      <xdr:rowOff>95250</xdr:rowOff>
    </xdr:from>
    <xdr:ext cx="416718" cy="369093"/>
    <xdr:pic>
      <xdr:nvPicPr>
        <xdr:cNvPr id="60" name="Image 59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1632406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47624</xdr:colOff>
      <xdr:row>67</xdr:row>
      <xdr:rowOff>83343</xdr:rowOff>
    </xdr:from>
    <xdr:to>
      <xdr:col>19</xdr:col>
      <xdr:colOff>484740</xdr:colOff>
      <xdr:row>68</xdr:row>
      <xdr:rowOff>333374</xdr:rowOff>
    </xdr:to>
    <xdr:pic>
      <xdr:nvPicPr>
        <xdr:cNvPr id="61" name="Image 60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80343" y="12823031"/>
          <a:ext cx="437116" cy="44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202406</xdr:colOff>
      <xdr:row>69</xdr:row>
      <xdr:rowOff>35719</xdr:rowOff>
    </xdr:from>
    <xdr:to>
      <xdr:col>11</xdr:col>
      <xdr:colOff>666750</xdr:colOff>
      <xdr:row>71</xdr:row>
      <xdr:rowOff>38206</xdr:rowOff>
    </xdr:to>
    <xdr:pic>
      <xdr:nvPicPr>
        <xdr:cNvPr id="62" name="Image 61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84406" y="13406438"/>
          <a:ext cx="464344" cy="50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83343</xdr:colOff>
      <xdr:row>69</xdr:row>
      <xdr:rowOff>35718</xdr:rowOff>
    </xdr:from>
    <xdr:to>
      <xdr:col>16</xdr:col>
      <xdr:colOff>559594</xdr:colOff>
      <xdr:row>71</xdr:row>
      <xdr:rowOff>86872</xdr:rowOff>
    </xdr:to>
    <xdr:pic>
      <xdr:nvPicPr>
        <xdr:cNvPr id="63" name="Image 6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499" y="13406437"/>
          <a:ext cx="476251" cy="551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219074</xdr:colOff>
      <xdr:row>71</xdr:row>
      <xdr:rowOff>135732</xdr:rowOff>
    </xdr:from>
    <xdr:to>
      <xdr:col>11</xdr:col>
      <xdr:colOff>595643</xdr:colOff>
      <xdr:row>73</xdr:row>
      <xdr:rowOff>40481</xdr:rowOff>
    </xdr:to>
    <xdr:pic>
      <xdr:nvPicPr>
        <xdr:cNvPr id="64" name="Image 63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01074" y="18209420"/>
          <a:ext cx="376569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71</xdr:row>
      <xdr:rowOff>95250</xdr:rowOff>
    </xdr:from>
    <xdr:ext cx="416718" cy="369093"/>
    <xdr:pic>
      <xdr:nvPicPr>
        <xdr:cNvPr id="65" name="Image 64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095375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21432</xdr:colOff>
      <xdr:row>71</xdr:row>
      <xdr:rowOff>92869</xdr:rowOff>
    </xdr:from>
    <xdr:ext cx="451915" cy="476249"/>
    <xdr:pic>
      <xdr:nvPicPr>
        <xdr:cNvPr id="66" name="Image 65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4151" y="14082713"/>
          <a:ext cx="451915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47625</xdr:colOff>
      <xdr:row>71</xdr:row>
      <xdr:rowOff>23812</xdr:rowOff>
    </xdr:from>
    <xdr:ext cx="440531" cy="515264"/>
    <xdr:pic>
      <xdr:nvPicPr>
        <xdr:cNvPr id="67" name="Image 66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63875" y="10882312"/>
          <a:ext cx="440531" cy="51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82</xdr:row>
      <xdr:rowOff>23814</xdr:rowOff>
    </xdr:from>
    <xdr:to>
      <xdr:col>9</xdr:col>
      <xdr:colOff>502755</xdr:colOff>
      <xdr:row>90</xdr:row>
      <xdr:rowOff>642938</xdr:rowOff>
    </xdr:to>
    <xdr:pic>
      <xdr:nvPicPr>
        <xdr:cNvPr id="68" name="Image 67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454939"/>
          <a:ext cx="7360755" cy="2809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11</xdr:col>
      <xdr:colOff>264583</xdr:colOff>
      <xdr:row>82</xdr:row>
      <xdr:rowOff>10584</xdr:rowOff>
    </xdr:from>
    <xdr:ext cx="677334" cy="365007"/>
    <xdr:pic>
      <xdr:nvPicPr>
        <xdr:cNvPr id="69" name="Image 68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6583" y="1189303"/>
          <a:ext cx="677334" cy="365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190501</xdr:colOff>
      <xdr:row>82</xdr:row>
      <xdr:rowOff>0</xdr:rowOff>
    </xdr:from>
    <xdr:ext cx="370416" cy="389623"/>
    <xdr:pic>
      <xdr:nvPicPr>
        <xdr:cNvPr id="70" name="Image 69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9657" y="1178719"/>
          <a:ext cx="370416" cy="389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264583</xdr:colOff>
      <xdr:row>83</xdr:row>
      <xdr:rowOff>179916</xdr:rowOff>
    </xdr:from>
    <xdr:ext cx="677334" cy="366330"/>
    <xdr:pic>
      <xdr:nvPicPr>
        <xdr:cNvPr id="71" name="Image 7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46583" y="1549135"/>
          <a:ext cx="677334" cy="366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268817</xdr:colOff>
      <xdr:row>86</xdr:row>
      <xdr:rowOff>4233</xdr:rowOff>
    </xdr:from>
    <xdr:ext cx="677334" cy="365007"/>
    <xdr:pic>
      <xdr:nvPicPr>
        <xdr:cNvPr id="72" name="Image 7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0817" y="1968764"/>
          <a:ext cx="677334" cy="365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190500</xdr:colOff>
      <xdr:row>84</xdr:row>
      <xdr:rowOff>21168</xdr:rowOff>
    </xdr:from>
    <xdr:ext cx="317500" cy="346478"/>
    <xdr:pic>
      <xdr:nvPicPr>
        <xdr:cNvPr id="73" name="Image 72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9656" y="1592793"/>
          <a:ext cx="317500" cy="3464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190501</xdr:colOff>
      <xdr:row>86</xdr:row>
      <xdr:rowOff>21167</xdr:rowOff>
    </xdr:from>
    <xdr:ext cx="296334" cy="334648"/>
    <xdr:pic>
      <xdr:nvPicPr>
        <xdr:cNvPr id="74" name="Image 7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9657" y="1985698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11</xdr:col>
      <xdr:colOff>273844</xdr:colOff>
      <xdr:row>88</xdr:row>
      <xdr:rowOff>47625</xdr:rowOff>
    </xdr:from>
    <xdr:to>
      <xdr:col>11</xdr:col>
      <xdr:colOff>788954</xdr:colOff>
      <xdr:row>89</xdr:row>
      <xdr:rowOff>369094</xdr:rowOff>
    </xdr:to>
    <xdr:pic>
      <xdr:nvPicPr>
        <xdr:cNvPr id="75" name="Image 7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55844" y="17716500"/>
          <a:ext cx="515110" cy="511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88</xdr:row>
      <xdr:rowOff>95250</xdr:rowOff>
    </xdr:from>
    <xdr:ext cx="416718" cy="369093"/>
    <xdr:pic>
      <xdr:nvPicPr>
        <xdr:cNvPr id="76" name="Image 7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2834938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107156</xdr:colOff>
      <xdr:row>88</xdr:row>
      <xdr:rowOff>47625</xdr:rowOff>
    </xdr:from>
    <xdr:to>
      <xdr:col>19</xdr:col>
      <xdr:colOff>440531</xdr:colOff>
      <xdr:row>89</xdr:row>
      <xdr:rowOff>297656</xdr:rowOff>
    </xdr:to>
    <xdr:pic>
      <xdr:nvPicPr>
        <xdr:cNvPr id="77" name="Image 76" descr="https://i0.wp.com/mmo-wiki.com/wp-content/uploads/2023/11/T_UI_item_raw_material_plant_dandelion.png?resize=62%2C62&amp;ssl=1"/>
        <xdr:cNvPicPr/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39875" y="17716500"/>
          <a:ext cx="333375" cy="44053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333375</xdr:colOff>
      <xdr:row>90</xdr:row>
      <xdr:rowOff>35719</xdr:rowOff>
    </xdr:from>
    <xdr:to>
      <xdr:col>11</xdr:col>
      <xdr:colOff>736739</xdr:colOff>
      <xdr:row>90</xdr:row>
      <xdr:rowOff>535780</xdr:rowOff>
    </xdr:to>
    <xdr:pic>
      <xdr:nvPicPr>
        <xdr:cNvPr id="82" name="Image 8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5375" y="18347532"/>
          <a:ext cx="403364" cy="500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90</xdr:row>
      <xdr:rowOff>95250</xdr:rowOff>
    </xdr:from>
    <xdr:ext cx="416718" cy="369093"/>
    <xdr:pic>
      <xdr:nvPicPr>
        <xdr:cNvPr id="83" name="Image 8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35313" y="18407063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11906</xdr:colOff>
      <xdr:row>90</xdr:row>
      <xdr:rowOff>71438</xdr:rowOff>
    </xdr:from>
    <xdr:to>
      <xdr:col>20</xdr:col>
      <xdr:colOff>5089</xdr:colOff>
      <xdr:row>90</xdr:row>
      <xdr:rowOff>535782</xdr:rowOff>
    </xdr:to>
    <xdr:pic>
      <xdr:nvPicPr>
        <xdr:cNvPr id="84" name="Image 83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4625" y="18919032"/>
          <a:ext cx="493245" cy="464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333377</xdr:colOff>
      <xdr:row>92</xdr:row>
      <xdr:rowOff>71438</xdr:rowOff>
    </xdr:from>
    <xdr:to>
      <xdr:col>11</xdr:col>
      <xdr:colOff>709409</xdr:colOff>
      <xdr:row>93</xdr:row>
      <xdr:rowOff>142874</xdr:rowOff>
    </xdr:to>
    <xdr:pic>
      <xdr:nvPicPr>
        <xdr:cNvPr id="85" name="Image 84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5377" y="18919032"/>
          <a:ext cx="376032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92</xdr:row>
      <xdr:rowOff>95250</xdr:rowOff>
    </xdr:from>
    <xdr:ext cx="416718" cy="369093"/>
    <xdr:pic>
      <xdr:nvPicPr>
        <xdr:cNvPr id="86" name="Image 8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8407063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0</xdr:colOff>
      <xdr:row>92</xdr:row>
      <xdr:rowOff>35719</xdr:rowOff>
    </xdr:from>
    <xdr:to>
      <xdr:col>19</xdr:col>
      <xdr:colOff>491847</xdr:colOff>
      <xdr:row>93</xdr:row>
      <xdr:rowOff>154780</xdr:rowOff>
    </xdr:to>
    <xdr:pic>
      <xdr:nvPicPr>
        <xdr:cNvPr id="87" name="Image 86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2719" y="18883313"/>
          <a:ext cx="491847" cy="511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345281</xdr:colOff>
      <xdr:row>95</xdr:row>
      <xdr:rowOff>95250</xdr:rowOff>
    </xdr:from>
    <xdr:to>
      <xdr:col>11</xdr:col>
      <xdr:colOff>721313</xdr:colOff>
      <xdr:row>95</xdr:row>
      <xdr:rowOff>559593</xdr:rowOff>
    </xdr:to>
    <xdr:pic>
      <xdr:nvPicPr>
        <xdr:cNvPr id="88" name="Image 8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7281" y="19561969"/>
          <a:ext cx="376032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59532</xdr:colOff>
      <xdr:row>95</xdr:row>
      <xdr:rowOff>47626</xdr:rowOff>
    </xdr:from>
    <xdr:to>
      <xdr:col>19</xdr:col>
      <xdr:colOff>471012</xdr:colOff>
      <xdr:row>95</xdr:row>
      <xdr:rowOff>523876</xdr:rowOff>
    </xdr:to>
    <xdr:pic>
      <xdr:nvPicPr>
        <xdr:cNvPr id="90" name="Image 89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2251" y="19514345"/>
          <a:ext cx="41148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95</xdr:row>
      <xdr:rowOff>95250</xdr:rowOff>
    </xdr:from>
    <xdr:ext cx="416718" cy="369093"/>
    <xdr:pic>
      <xdr:nvPicPr>
        <xdr:cNvPr id="91" name="Image 90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8942844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345281</xdr:colOff>
      <xdr:row>97</xdr:row>
      <xdr:rowOff>35719</xdr:rowOff>
    </xdr:from>
    <xdr:to>
      <xdr:col>11</xdr:col>
      <xdr:colOff>748645</xdr:colOff>
      <xdr:row>98</xdr:row>
      <xdr:rowOff>345280</xdr:rowOff>
    </xdr:to>
    <xdr:pic>
      <xdr:nvPicPr>
        <xdr:cNvPr id="92" name="Image 9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27281" y="20085844"/>
          <a:ext cx="403364" cy="500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97</xdr:row>
      <xdr:rowOff>95250</xdr:rowOff>
    </xdr:from>
    <xdr:ext cx="416718" cy="369093"/>
    <xdr:pic>
      <xdr:nvPicPr>
        <xdr:cNvPr id="93" name="Image 9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8407063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11906</xdr:colOff>
      <xdr:row>97</xdr:row>
      <xdr:rowOff>71438</xdr:rowOff>
    </xdr:from>
    <xdr:ext cx="493245" cy="464344"/>
    <xdr:pic>
      <xdr:nvPicPr>
        <xdr:cNvPr id="94" name="Image 93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4625" y="18383251"/>
          <a:ext cx="493245" cy="464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11</xdr:col>
      <xdr:colOff>402431</xdr:colOff>
      <xdr:row>101</xdr:row>
      <xdr:rowOff>57150</xdr:rowOff>
    </xdr:from>
    <xdr:to>
      <xdr:col>11</xdr:col>
      <xdr:colOff>805795</xdr:colOff>
      <xdr:row>102</xdr:row>
      <xdr:rowOff>366711</xdr:rowOff>
    </xdr:to>
    <xdr:pic>
      <xdr:nvPicPr>
        <xdr:cNvPr id="95" name="Image 94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4431" y="20714494"/>
          <a:ext cx="403364" cy="500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101</xdr:row>
      <xdr:rowOff>95250</xdr:rowOff>
    </xdr:from>
    <xdr:ext cx="416718" cy="369093"/>
    <xdr:pic>
      <xdr:nvPicPr>
        <xdr:cNvPr id="96" name="Image 9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2014537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11906</xdr:colOff>
      <xdr:row>101</xdr:row>
      <xdr:rowOff>71438</xdr:rowOff>
    </xdr:from>
    <xdr:ext cx="493245" cy="464344"/>
    <xdr:pic>
      <xdr:nvPicPr>
        <xdr:cNvPr id="97" name="Image 9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4625" y="20121563"/>
          <a:ext cx="493245" cy="464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11</xdr:col>
      <xdr:colOff>416720</xdr:colOff>
      <xdr:row>105</xdr:row>
      <xdr:rowOff>59530</xdr:rowOff>
    </xdr:from>
    <xdr:to>
      <xdr:col>11</xdr:col>
      <xdr:colOff>823794</xdr:colOff>
      <xdr:row>107</xdr:row>
      <xdr:rowOff>11905</xdr:rowOff>
    </xdr:to>
    <xdr:pic>
      <xdr:nvPicPr>
        <xdr:cNvPr id="98" name="Image 97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8720" y="21895593"/>
          <a:ext cx="407074" cy="535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11906</xdr:colOff>
      <xdr:row>105</xdr:row>
      <xdr:rowOff>47627</xdr:rowOff>
    </xdr:from>
    <xdr:ext cx="467357" cy="511968"/>
    <xdr:pic>
      <xdr:nvPicPr>
        <xdr:cNvPr id="81" name="Image 8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4625" y="21288377"/>
          <a:ext cx="467357" cy="511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119063</xdr:colOff>
      <xdr:row>105</xdr:row>
      <xdr:rowOff>95250</xdr:rowOff>
    </xdr:from>
    <xdr:ext cx="416718" cy="369093"/>
    <xdr:pic>
      <xdr:nvPicPr>
        <xdr:cNvPr id="89" name="Image 8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2133600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354808</xdr:colOff>
      <xdr:row>103</xdr:row>
      <xdr:rowOff>33338</xdr:rowOff>
    </xdr:from>
    <xdr:to>
      <xdr:col>11</xdr:col>
      <xdr:colOff>730840</xdr:colOff>
      <xdr:row>104</xdr:row>
      <xdr:rowOff>307181</xdr:rowOff>
    </xdr:to>
    <xdr:pic>
      <xdr:nvPicPr>
        <xdr:cNvPr id="101" name="Image 100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6808" y="21274088"/>
          <a:ext cx="376032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11908</xdr:colOff>
      <xdr:row>103</xdr:row>
      <xdr:rowOff>11906</xdr:rowOff>
    </xdr:from>
    <xdr:to>
      <xdr:col>19</xdr:col>
      <xdr:colOff>481432</xdr:colOff>
      <xdr:row>104</xdr:row>
      <xdr:rowOff>309562</xdr:rowOff>
    </xdr:to>
    <xdr:pic>
      <xdr:nvPicPr>
        <xdr:cNvPr id="102" name="Image 10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4627" y="21252656"/>
          <a:ext cx="469524" cy="4881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103</xdr:row>
      <xdr:rowOff>95250</xdr:rowOff>
    </xdr:from>
    <xdr:ext cx="416718" cy="369093"/>
    <xdr:pic>
      <xdr:nvPicPr>
        <xdr:cNvPr id="103" name="Image 10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20752594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404812</xdr:colOff>
      <xdr:row>107</xdr:row>
      <xdr:rowOff>95251</xdr:rowOff>
    </xdr:from>
    <xdr:to>
      <xdr:col>11</xdr:col>
      <xdr:colOff>780844</xdr:colOff>
      <xdr:row>109</xdr:row>
      <xdr:rowOff>35719</xdr:rowOff>
    </xdr:to>
    <xdr:pic>
      <xdr:nvPicPr>
        <xdr:cNvPr id="104" name="Image 10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6812" y="22514720"/>
          <a:ext cx="376032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11906</xdr:colOff>
      <xdr:row>107</xdr:row>
      <xdr:rowOff>178592</xdr:rowOff>
    </xdr:from>
    <xdr:to>
      <xdr:col>19</xdr:col>
      <xdr:colOff>436150</xdr:colOff>
      <xdr:row>109</xdr:row>
      <xdr:rowOff>88104</xdr:rowOff>
    </xdr:to>
    <xdr:pic>
      <xdr:nvPicPr>
        <xdr:cNvPr id="105" name="Image 104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rightnessContrast bright="4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4625" y="22598061"/>
          <a:ext cx="424244" cy="4333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107</xdr:row>
      <xdr:rowOff>95250</xdr:rowOff>
    </xdr:from>
    <xdr:ext cx="416718" cy="369093"/>
    <xdr:pic>
      <xdr:nvPicPr>
        <xdr:cNvPr id="106" name="Image 10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21931313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390526</xdr:colOff>
      <xdr:row>109</xdr:row>
      <xdr:rowOff>21431</xdr:rowOff>
    </xdr:from>
    <xdr:to>
      <xdr:col>11</xdr:col>
      <xdr:colOff>797600</xdr:colOff>
      <xdr:row>110</xdr:row>
      <xdr:rowOff>366712</xdr:rowOff>
    </xdr:to>
    <xdr:pic>
      <xdr:nvPicPr>
        <xdr:cNvPr id="107" name="Image 10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2526" y="23060025"/>
          <a:ext cx="407074" cy="535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23813</xdr:colOff>
      <xdr:row>109</xdr:row>
      <xdr:rowOff>47625</xdr:rowOff>
    </xdr:from>
    <xdr:to>
      <xdr:col>19</xdr:col>
      <xdr:colOff>463518</xdr:colOff>
      <xdr:row>110</xdr:row>
      <xdr:rowOff>321468</xdr:rowOff>
    </xdr:to>
    <xdr:pic>
      <xdr:nvPicPr>
        <xdr:cNvPr id="108" name="Image 10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6532" y="23086219"/>
          <a:ext cx="439705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109</xdr:row>
      <xdr:rowOff>95250</xdr:rowOff>
    </xdr:from>
    <xdr:ext cx="416718" cy="369093"/>
    <xdr:pic>
      <xdr:nvPicPr>
        <xdr:cNvPr id="109" name="Image 10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22514719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388145</xdr:colOff>
      <xdr:row>110</xdr:row>
      <xdr:rowOff>352425</xdr:rowOff>
    </xdr:from>
    <xdr:to>
      <xdr:col>11</xdr:col>
      <xdr:colOff>795219</xdr:colOff>
      <xdr:row>112</xdr:row>
      <xdr:rowOff>316706</xdr:rowOff>
    </xdr:to>
    <xdr:pic>
      <xdr:nvPicPr>
        <xdr:cNvPr id="110" name="Image 109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0145" y="23581519"/>
          <a:ext cx="407074" cy="535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111</xdr:row>
      <xdr:rowOff>95250</xdr:rowOff>
    </xdr:from>
    <xdr:ext cx="416718" cy="369093"/>
    <xdr:pic>
      <xdr:nvPicPr>
        <xdr:cNvPr id="111" name="Image 110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23133844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23813</xdr:colOff>
      <xdr:row>111</xdr:row>
      <xdr:rowOff>11907</xdr:rowOff>
    </xdr:from>
    <xdr:to>
      <xdr:col>19</xdr:col>
      <xdr:colOff>484611</xdr:colOff>
      <xdr:row>112</xdr:row>
      <xdr:rowOff>285750</xdr:rowOff>
    </xdr:to>
    <xdr:pic>
      <xdr:nvPicPr>
        <xdr:cNvPr id="112" name="Image 111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56532" y="23633907"/>
          <a:ext cx="460798" cy="464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90</xdr:row>
      <xdr:rowOff>95250</xdr:rowOff>
    </xdr:from>
    <xdr:ext cx="416718" cy="369093"/>
    <xdr:pic>
      <xdr:nvPicPr>
        <xdr:cNvPr id="113" name="Image 11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92</xdr:row>
      <xdr:rowOff>95250</xdr:rowOff>
    </xdr:from>
    <xdr:ext cx="416718" cy="369093"/>
    <xdr:pic>
      <xdr:nvPicPr>
        <xdr:cNvPr id="114" name="Image 113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95</xdr:row>
      <xdr:rowOff>95250</xdr:rowOff>
    </xdr:from>
    <xdr:ext cx="416718" cy="369093"/>
    <xdr:pic>
      <xdr:nvPicPr>
        <xdr:cNvPr id="115" name="Image 114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142876</xdr:colOff>
      <xdr:row>97</xdr:row>
      <xdr:rowOff>59531</xdr:rowOff>
    </xdr:from>
    <xdr:ext cx="416718" cy="369093"/>
    <xdr:pic>
      <xdr:nvPicPr>
        <xdr:cNvPr id="116" name="Image 11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42032" y="21193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101</xdr:row>
      <xdr:rowOff>95250</xdr:rowOff>
    </xdr:from>
    <xdr:ext cx="416718" cy="369093"/>
    <xdr:pic>
      <xdr:nvPicPr>
        <xdr:cNvPr id="117" name="Image 116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103</xdr:row>
      <xdr:rowOff>95250</xdr:rowOff>
    </xdr:from>
    <xdr:ext cx="416718" cy="369093"/>
    <xdr:pic>
      <xdr:nvPicPr>
        <xdr:cNvPr id="118" name="Image 117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105</xdr:row>
      <xdr:rowOff>95250</xdr:rowOff>
    </xdr:from>
    <xdr:ext cx="416718" cy="369093"/>
    <xdr:pic>
      <xdr:nvPicPr>
        <xdr:cNvPr id="119" name="Image 11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107</xdr:row>
      <xdr:rowOff>95250</xdr:rowOff>
    </xdr:from>
    <xdr:ext cx="416718" cy="369093"/>
    <xdr:pic>
      <xdr:nvPicPr>
        <xdr:cNvPr id="120" name="Image 119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109</xdr:row>
      <xdr:rowOff>95250</xdr:rowOff>
    </xdr:from>
    <xdr:ext cx="416718" cy="369093"/>
    <xdr:pic>
      <xdr:nvPicPr>
        <xdr:cNvPr id="121" name="Image 120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119063</xdr:colOff>
      <xdr:row>111</xdr:row>
      <xdr:rowOff>95250</xdr:rowOff>
    </xdr:from>
    <xdr:ext cx="416718" cy="369093"/>
    <xdr:pic>
      <xdr:nvPicPr>
        <xdr:cNvPr id="122" name="Image 121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9" y="177641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190500</xdr:colOff>
      <xdr:row>45</xdr:row>
      <xdr:rowOff>107156</xdr:rowOff>
    </xdr:from>
    <xdr:to>
      <xdr:col>14</xdr:col>
      <xdr:colOff>473869</xdr:colOff>
      <xdr:row>55</xdr:row>
      <xdr:rowOff>50006</xdr:rowOff>
    </xdr:to>
    <xdr:pic>
      <xdr:nvPicPr>
        <xdr:cNvPr id="123" name="Image 122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7500937"/>
          <a:ext cx="3438525" cy="1847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107157</xdr:colOff>
      <xdr:row>2</xdr:row>
      <xdr:rowOff>35718</xdr:rowOff>
    </xdr:from>
    <xdr:to>
      <xdr:col>9</xdr:col>
      <xdr:colOff>688270</xdr:colOff>
      <xdr:row>10</xdr:row>
      <xdr:rowOff>178593</xdr:rowOff>
    </xdr:to>
    <xdr:pic>
      <xdr:nvPicPr>
        <xdr:cNvPr id="124" name="Image 123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9157" y="631031"/>
          <a:ext cx="2867113" cy="209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107156</xdr:colOff>
      <xdr:row>65</xdr:row>
      <xdr:rowOff>83343</xdr:rowOff>
    </xdr:from>
    <xdr:to>
      <xdr:col>9</xdr:col>
      <xdr:colOff>716756</xdr:colOff>
      <xdr:row>72</xdr:row>
      <xdr:rowOff>97630</xdr:rowOff>
    </xdr:to>
    <xdr:pic>
      <xdr:nvPicPr>
        <xdr:cNvPr id="125" name="Image 124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7156" y="13454062"/>
          <a:ext cx="3657600" cy="189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23813</xdr:colOff>
      <xdr:row>92</xdr:row>
      <xdr:rowOff>59530</xdr:rowOff>
    </xdr:from>
    <xdr:to>
      <xdr:col>4</xdr:col>
      <xdr:colOff>280988</xdr:colOff>
      <xdr:row>97</xdr:row>
      <xdr:rowOff>128586</xdr:rowOff>
    </xdr:to>
    <xdr:pic>
      <xdr:nvPicPr>
        <xdr:cNvPr id="126" name="Image 125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3" y="23574374"/>
          <a:ext cx="3305175" cy="2164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101</xdr:row>
      <xdr:rowOff>83343</xdr:rowOff>
    </xdr:from>
    <xdr:to>
      <xdr:col>4</xdr:col>
      <xdr:colOff>657225</xdr:colOff>
      <xdr:row>107</xdr:row>
      <xdr:rowOff>319086</xdr:rowOff>
    </xdr:to>
    <xdr:pic>
      <xdr:nvPicPr>
        <xdr:cNvPr id="127" name="Image 126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21919406"/>
          <a:ext cx="3609975" cy="2021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714375</xdr:colOff>
      <xdr:row>104</xdr:row>
      <xdr:rowOff>202406</xdr:rowOff>
    </xdr:from>
    <xdr:to>
      <xdr:col>5</xdr:col>
      <xdr:colOff>9525</xdr:colOff>
      <xdr:row>107</xdr:row>
      <xdr:rowOff>23813</xdr:rowOff>
    </xdr:to>
    <xdr:pic>
      <xdr:nvPicPr>
        <xdr:cNvPr id="129" name="Image 128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22812375"/>
          <a:ext cx="819150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369094</xdr:colOff>
      <xdr:row>90</xdr:row>
      <xdr:rowOff>309562</xdr:rowOff>
    </xdr:from>
    <xdr:to>
      <xdr:col>3</xdr:col>
      <xdr:colOff>119062</xdr:colOff>
      <xdr:row>92</xdr:row>
      <xdr:rowOff>130968</xdr:rowOff>
    </xdr:to>
    <xdr:cxnSp macro="">
      <xdr:nvCxnSpPr>
        <xdr:cNvPr id="13" name="Connecteur droit avec flèche 12"/>
        <xdr:cNvCxnSpPr/>
      </xdr:nvCxnSpPr>
      <xdr:spPr>
        <a:xfrm flipV="1">
          <a:off x="1893094" y="22931437"/>
          <a:ext cx="511968" cy="714375"/>
        </a:xfrm>
        <a:prstGeom prst="straightConnector1">
          <a:avLst/>
        </a:prstGeom>
        <a:ln>
          <a:solidFill>
            <a:srgbClr val="FF99FF"/>
          </a:solidFill>
          <a:tailEnd type="arrow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19</xdr:col>
      <xdr:colOff>1</xdr:colOff>
      <xdr:row>94</xdr:row>
      <xdr:rowOff>0</xdr:rowOff>
    </xdr:from>
    <xdr:to>
      <xdr:col>19</xdr:col>
      <xdr:colOff>486487</xdr:colOff>
      <xdr:row>94</xdr:row>
      <xdr:rowOff>511969</xdr:rowOff>
    </xdr:to>
    <xdr:pic>
      <xdr:nvPicPr>
        <xdr:cNvPr id="130" name="Image 129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2720" y="19859625"/>
          <a:ext cx="486486" cy="511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94</xdr:row>
      <xdr:rowOff>0</xdr:rowOff>
    </xdr:from>
    <xdr:to>
      <xdr:col>16</xdr:col>
      <xdr:colOff>600075</xdr:colOff>
      <xdr:row>94</xdr:row>
      <xdr:rowOff>600075</xdr:rowOff>
    </xdr:to>
    <xdr:pic>
      <xdr:nvPicPr>
        <xdr:cNvPr id="131" name="Image 130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9156" y="19859625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0</xdr:colOff>
      <xdr:row>99</xdr:row>
      <xdr:rowOff>0</xdr:rowOff>
    </xdr:from>
    <xdr:to>
      <xdr:col>16</xdr:col>
      <xdr:colOff>595313</xdr:colOff>
      <xdr:row>99</xdr:row>
      <xdr:rowOff>536436</xdr:rowOff>
    </xdr:to>
    <xdr:pic>
      <xdr:nvPicPr>
        <xdr:cNvPr id="133" name="Image 132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9156" y="21740813"/>
          <a:ext cx="595313" cy="536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119062</xdr:colOff>
      <xdr:row>100</xdr:row>
      <xdr:rowOff>83344</xdr:rowOff>
    </xdr:from>
    <xdr:ext cx="416718" cy="369093"/>
    <xdr:pic>
      <xdr:nvPicPr>
        <xdr:cNvPr id="135" name="Image 134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8218" y="22490907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137585</xdr:colOff>
      <xdr:row>21</xdr:row>
      <xdr:rowOff>95250</xdr:rowOff>
    </xdr:from>
    <xdr:ext cx="349250" cy="355611"/>
    <xdr:pic>
      <xdr:nvPicPr>
        <xdr:cNvPr id="140" name="Image 13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741" y="4417219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</xdr:col>
      <xdr:colOff>30427</xdr:colOff>
      <xdr:row>21</xdr:row>
      <xdr:rowOff>25135</xdr:rowOff>
    </xdr:from>
    <xdr:ext cx="359833" cy="359833"/>
    <xdr:pic>
      <xdr:nvPicPr>
        <xdr:cNvPr id="141" name="Image 140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54021" y="3954198"/>
          <a:ext cx="359833" cy="359833"/>
        </a:xfrm>
        <a:prstGeom prst="rect">
          <a:avLst/>
        </a:prstGeom>
      </xdr:spPr>
    </xdr:pic>
    <xdr:clientData/>
  </xdr:oneCellAnchor>
  <xdr:oneCellAnchor>
    <xdr:from>
      <xdr:col>19</xdr:col>
      <xdr:colOff>95251</xdr:colOff>
      <xdr:row>23</xdr:row>
      <xdr:rowOff>31750</xdr:rowOff>
    </xdr:from>
    <xdr:ext cx="328083" cy="340909"/>
    <xdr:pic>
      <xdr:nvPicPr>
        <xdr:cNvPr id="142" name="Image 14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27970" y="4353719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105834</xdr:colOff>
      <xdr:row>23</xdr:row>
      <xdr:rowOff>42334</xdr:rowOff>
    </xdr:from>
    <xdr:ext cx="391916" cy="444500"/>
    <xdr:pic>
      <xdr:nvPicPr>
        <xdr:cNvPr id="143" name="Image 14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22084" y="4364303"/>
          <a:ext cx="391916" cy="44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137585</xdr:colOff>
      <xdr:row>23</xdr:row>
      <xdr:rowOff>95250</xdr:rowOff>
    </xdr:from>
    <xdr:ext cx="349250" cy="355611"/>
    <xdr:pic>
      <xdr:nvPicPr>
        <xdr:cNvPr id="144" name="Image 14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741" y="4964906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137585</xdr:colOff>
      <xdr:row>24</xdr:row>
      <xdr:rowOff>95250</xdr:rowOff>
    </xdr:from>
    <xdr:ext cx="349250" cy="355611"/>
    <xdr:pic>
      <xdr:nvPicPr>
        <xdr:cNvPr id="145" name="Image 144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741" y="4964906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</xdr:col>
      <xdr:colOff>30427</xdr:colOff>
      <xdr:row>24</xdr:row>
      <xdr:rowOff>25135</xdr:rowOff>
    </xdr:from>
    <xdr:ext cx="359833" cy="359833"/>
    <xdr:pic>
      <xdr:nvPicPr>
        <xdr:cNvPr id="146" name="Image 145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8490" y="4894791"/>
          <a:ext cx="359833" cy="359833"/>
        </a:xfrm>
        <a:prstGeom prst="rect">
          <a:avLst/>
        </a:prstGeom>
      </xdr:spPr>
    </xdr:pic>
    <xdr:clientData/>
  </xdr:oneCellAnchor>
  <xdr:oneCellAnchor>
    <xdr:from>
      <xdr:col>16</xdr:col>
      <xdr:colOff>137585</xdr:colOff>
      <xdr:row>25</xdr:row>
      <xdr:rowOff>95250</xdr:rowOff>
    </xdr:from>
    <xdr:ext cx="349250" cy="355611"/>
    <xdr:pic>
      <xdr:nvPicPr>
        <xdr:cNvPr id="147" name="Image 146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741" y="6048375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28</xdr:col>
      <xdr:colOff>30427</xdr:colOff>
      <xdr:row>25</xdr:row>
      <xdr:rowOff>25135</xdr:rowOff>
    </xdr:from>
    <xdr:ext cx="359833" cy="359833"/>
    <xdr:pic>
      <xdr:nvPicPr>
        <xdr:cNvPr id="148" name="Image 147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8490" y="5978260"/>
          <a:ext cx="359833" cy="359833"/>
        </a:xfrm>
        <a:prstGeom prst="rect">
          <a:avLst/>
        </a:prstGeom>
      </xdr:spPr>
    </xdr:pic>
    <xdr:clientData/>
  </xdr:oneCellAnchor>
  <xdr:twoCellAnchor editAs="oneCell">
    <xdr:from>
      <xdr:col>22</xdr:col>
      <xdr:colOff>0</xdr:colOff>
      <xdr:row>26</xdr:row>
      <xdr:rowOff>0</xdr:rowOff>
    </xdr:from>
    <xdr:to>
      <xdr:col>22</xdr:col>
      <xdr:colOff>370415</xdr:colOff>
      <xdr:row>26</xdr:row>
      <xdr:rowOff>371191</xdr:rowOff>
    </xdr:to>
    <xdr:pic>
      <xdr:nvPicPr>
        <xdr:cNvPr id="149" name="Image 148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16250" y="6941344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26</xdr:row>
      <xdr:rowOff>0</xdr:rowOff>
    </xdr:from>
    <xdr:to>
      <xdr:col>19</xdr:col>
      <xdr:colOff>416718</xdr:colOff>
      <xdr:row>26</xdr:row>
      <xdr:rowOff>369093</xdr:rowOff>
    </xdr:to>
    <xdr:pic>
      <xdr:nvPicPr>
        <xdr:cNvPr id="150" name="Image 149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2719" y="6941344"/>
          <a:ext cx="416718" cy="369093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16</xdr:col>
      <xdr:colOff>137585</xdr:colOff>
      <xdr:row>27</xdr:row>
      <xdr:rowOff>95250</xdr:rowOff>
    </xdr:from>
    <xdr:ext cx="349250" cy="355611"/>
    <xdr:pic>
      <xdr:nvPicPr>
        <xdr:cNvPr id="151" name="Image 150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741" y="6607969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0</xdr:colOff>
      <xdr:row>27</xdr:row>
      <xdr:rowOff>0</xdr:rowOff>
    </xdr:from>
    <xdr:ext cx="370415" cy="371191"/>
    <xdr:pic>
      <xdr:nvPicPr>
        <xdr:cNvPr id="152" name="Image 151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16250" y="6941344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0</xdr:colOff>
      <xdr:row>27</xdr:row>
      <xdr:rowOff>0</xdr:rowOff>
    </xdr:from>
    <xdr:ext cx="416718" cy="369093"/>
    <xdr:pic>
      <xdr:nvPicPr>
        <xdr:cNvPr id="153" name="Image 15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32719" y="6941344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25</xdr:col>
      <xdr:colOff>1</xdr:colOff>
      <xdr:row>27</xdr:row>
      <xdr:rowOff>0</xdr:rowOff>
    </xdr:from>
    <xdr:to>
      <xdr:col>25</xdr:col>
      <xdr:colOff>370333</xdr:colOff>
      <xdr:row>28</xdr:row>
      <xdr:rowOff>0</xdr:rowOff>
    </xdr:to>
    <xdr:pic>
      <xdr:nvPicPr>
        <xdr:cNvPr id="155" name="Image 154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23595" y="7369969"/>
          <a:ext cx="370332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26</xdr:row>
      <xdr:rowOff>0</xdr:rowOff>
    </xdr:from>
    <xdr:to>
      <xdr:col>16</xdr:col>
      <xdr:colOff>476251</xdr:colOff>
      <xdr:row>27</xdr:row>
      <xdr:rowOff>12348</xdr:rowOff>
    </xdr:to>
    <xdr:pic>
      <xdr:nvPicPr>
        <xdr:cNvPr id="156" name="Image 15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4407" y="6941344"/>
          <a:ext cx="381000" cy="440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119063</xdr:colOff>
      <xdr:row>28</xdr:row>
      <xdr:rowOff>130968</xdr:rowOff>
    </xdr:from>
    <xdr:to>
      <xdr:col>19</xdr:col>
      <xdr:colOff>447146</xdr:colOff>
      <xdr:row>28</xdr:row>
      <xdr:rowOff>471877</xdr:rowOff>
    </xdr:to>
    <xdr:pic>
      <xdr:nvPicPr>
        <xdr:cNvPr id="157" name="Image 156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51782" y="7929562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22</xdr:col>
      <xdr:colOff>137585</xdr:colOff>
      <xdr:row>28</xdr:row>
      <xdr:rowOff>95250</xdr:rowOff>
    </xdr:from>
    <xdr:ext cx="349250" cy="355611"/>
    <xdr:pic>
      <xdr:nvPicPr>
        <xdr:cNvPr id="158" name="Image 15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741" y="7465219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130968</xdr:colOff>
      <xdr:row>29</xdr:row>
      <xdr:rowOff>166687</xdr:rowOff>
    </xdr:from>
    <xdr:to>
      <xdr:col>19</xdr:col>
      <xdr:colOff>459051</xdr:colOff>
      <xdr:row>30</xdr:row>
      <xdr:rowOff>269471</xdr:rowOff>
    </xdr:to>
    <xdr:pic>
      <xdr:nvPicPr>
        <xdr:cNvPr id="167" name="Image 166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63687" y="8632031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22</xdr:col>
      <xdr:colOff>178594</xdr:colOff>
      <xdr:row>29</xdr:row>
      <xdr:rowOff>107156</xdr:rowOff>
    </xdr:from>
    <xdr:ext cx="349250" cy="355611"/>
    <xdr:pic>
      <xdr:nvPicPr>
        <xdr:cNvPr id="168" name="Image 167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94844" y="8572500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130968</xdr:colOff>
      <xdr:row>31</xdr:row>
      <xdr:rowOff>166687</xdr:rowOff>
    </xdr:from>
    <xdr:ext cx="328083" cy="340909"/>
    <xdr:pic>
      <xdr:nvPicPr>
        <xdr:cNvPr id="169" name="Image 168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63687" y="8632031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178594</xdr:colOff>
      <xdr:row>31</xdr:row>
      <xdr:rowOff>107156</xdr:rowOff>
    </xdr:from>
    <xdr:ext cx="349250" cy="355611"/>
    <xdr:pic>
      <xdr:nvPicPr>
        <xdr:cNvPr id="170" name="Image 169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94844" y="8572500"/>
          <a:ext cx="349250" cy="355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695325</xdr:colOff>
      <xdr:row>13</xdr:row>
      <xdr:rowOff>66663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90525"/>
          <a:ext cx="6791325" cy="2600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95251</xdr:colOff>
      <xdr:row>3</xdr:row>
      <xdr:rowOff>31750</xdr:rowOff>
    </xdr:from>
    <xdr:to>
      <xdr:col>15</xdr:col>
      <xdr:colOff>423334</xdr:colOff>
      <xdr:row>4</xdr:row>
      <xdr:rowOff>182159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20826" y="3937000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66675</xdr:colOff>
      <xdr:row>3</xdr:row>
      <xdr:rowOff>19051</xdr:rowOff>
    </xdr:from>
    <xdr:to>
      <xdr:col>10</xdr:col>
      <xdr:colOff>447675</xdr:colOff>
      <xdr:row>5</xdr:row>
      <xdr:rowOff>4764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5" y="990601"/>
          <a:ext cx="381000" cy="3762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28575</xdr:colOff>
      <xdr:row>5</xdr:row>
      <xdr:rowOff>28575</xdr:rowOff>
    </xdr:from>
    <xdr:to>
      <xdr:col>10</xdr:col>
      <xdr:colOff>304800</xdr:colOff>
      <xdr:row>6</xdr:row>
      <xdr:rowOff>164876</xdr:rowOff>
    </xdr:to>
    <xdr:pic>
      <xdr:nvPicPr>
        <xdr:cNvPr id="6" name="Imag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8575" y="1390650"/>
          <a:ext cx="276225" cy="326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104774</xdr:colOff>
      <xdr:row>5</xdr:row>
      <xdr:rowOff>9525</xdr:rowOff>
    </xdr:from>
    <xdr:to>
      <xdr:col>15</xdr:col>
      <xdr:colOff>476249</xdr:colOff>
      <xdr:row>6</xdr:row>
      <xdr:rowOff>162358</xdr:rowOff>
    </xdr:to>
    <xdr:pic>
      <xdr:nvPicPr>
        <xdr:cNvPr id="7" name="Image 6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34774" y="1371600"/>
          <a:ext cx="371475" cy="343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105834</xdr:colOff>
      <xdr:row>5</xdr:row>
      <xdr:rowOff>42334</xdr:rowOff>
    </xdr:from>
    <xdr:to>
      <xdr:col>18</xdr:col>
      <xdr:colOff>497750</xdr:colOff>
      <xdr:row>6</xdr:row>
      <xdr:rowOff>191559</xdr:rowOff>
    </xdr:to>
    <xdr:pic>
      <xdr:nvPicPr>
        <xdr:cNvPr id="8" name="Image 7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12559" y="3947584"/>
          <a:ext cx="391916" cy="44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21</xdr:col>
      <xdr:colOff>42334</xdr:colOff>
      <xdr:row>4</xdr:row>
      <xdr:rowOff>179917</xdr:rowOff>
    </xdr:from>
    <xdr:ext cx="359833" cy="359833"/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49259" y="3494617"/>
          <a:ext cx="359833" cy="359833"/>
        </a:xfrm>
        <a:prstGeom prst="rect">
          <a:avLst/>
        </a:prstGeom>
      </xdr:spPr>
    </xdr:pic>
    <xdr:clientData/>
  </xdr:oneCellAnchor>
  <xdr:twoCellAnchor editAs="oneCell">
    <xdr:from>
      <xdr:col>10</xdr:col>
      <xdr:colOff>47626</xdr:colOff>
      <xdr:row>9</xdr:row>
      <xdr:rowOff>38100</xdr:rowOff>
    </xdr:from>
    <xdr:to>
      <xdr:col>10</xdr:col>
      <xdr:colOff>333000</xdr:colOff>
      <xdr:row>10</xdr:row>
      <xdr:rowOff>161925</xdr:rowOff>
    </xdr:to>
    <xdr:pic>
      <xdr:nvPicPr>
        <xdr:cNvPr id="10" name="Image 9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790700"/>
          <a:ext cx="285374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95251</xdr:colOff>
      <xdr:row>9</xdr:row>
      <xdr:rowOff>31750</xdr:rowOff>
    </xdr:from>
    <xdr:ext cx="328083" cy="340909"/>
    <xdr:pic>
      <xdr:nvPicPr>
        <xdr:cNvPr id="11" name="Image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1" y="1003300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21</xdr:col>
      <xdr:colOff>123825</xdr:colOff>
      <xdr:row>9</xdr:row>
      <xdr:rowOff>19050</xdr:rowOff>
    </xdr:from>
    <xdr:to>
      <xdr:col>21</xdr:col>
      <xdr:colOff>494240</xdr:colOff>
      <xdr:row>10</xdr:row>
      <xdr:rowOff>199741</xdr:rowOff>
    </xdr:to>
    <xdr:pic>
      <xdr:nvPicPr>
        <xdr:cNvPr id="12" name="Image 11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25825" y="1771650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11</xdr:row>
      <xdr:rowOff>38100</xdr:rowOff>
    </xdr:from>
    <xdr:to>
      <xdr:col>10</xdr:col>
      <xdr:colOff>371475</xdr:colOff>
      <xdr:row>12</xdr:row>
      <xdr:rowOff>174401</xdr:rowOff>
    </xdr:to>
    <xdr:pic>
      <xdr:nvPicPr>
        <xdr:cNvPr id="13" name="Image 1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2181225"/>
          <a:ext cx="276225" cy="326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104774</xdr:colOff>
      <xdr:row>11</xdr:row>
      <xdr:rowOff>9525</xdr:rowOff>
    </xdr:from>
    <xdr:ext cx="371475" cy="343333"/>
    <xdr:pic>
      <xdr:nvPicPr>
        <xdr:cNvPr id="14" name="Image 13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34774" y="1371600"/>
          <a:ext cx="371475" cy="343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166159</xdr:colOff>
      <xdr:row>11</xdr:row>
      <xdr:rowOff>17992</xdr:rowOff>
    </xdr:from>
    <xdr:ext cx="359833" cy="359833"/>
    <xdr:pic>
      <xdr:nvPicPr>
        <xdr:cNvPr id="15" name="Image 14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68159" y="2161117"/>
          <a:ext cx="359833" cy="359833"/>
        </a:xfrm>
        <a:prstGeom prst="rect">
          <a:avLst/>
        </a:prstGeom>
      </xdr:spPr>
    </xdr:pic>
    <xdr:clientData/>
  </xdr:oneCellAnchor>
  <xdr:twoCellAnchor editAs="oneCell">
    <xdr:from>
      <xdr:col>18</xdr:col>
      <xdr:colOff>104775</xdr:colOff>
      <xdr:row>11</xdr:row>
      <xdr:rowOff>9525</xdr:rowOff>
    </xdr:from>
    <xdr:to>
      <xdr:col>18</xdr:col>
      <xdr:colOff>496691</xdr:colOff>
      <xdr:row>12</xdr:row>
      <xdr:rowOff>158750</xdr:rowOff>
    </xdr:to>
    <xdr:pic>
      <xdr:nvPicPr>
        <xdr:cNvPr id="16" name="Image 15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0775" y="2152650"/>
          <a:ext cx="391916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171449</xdr:colOff>
      <xdr:row>15</xdr:row>
      <xdr:rowOff>9525</xdr:rowOff>
    </xdr:from>
    <xdr:to>
      <xdr:col>10</xdr:col>
      <xdr:colOff>457200</xdr:colOff>
      <xdr:row>16</xdr:row>
      <xdr:rowOff>161174</xdr:rowOff>
    </xdr:to>
    <xdr:pic>
      <xdr:nvPicPr>
        <xdr:cNvPr id="17" name="Image 1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2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1449" y="3324225"/>
          <a:ext cx="285751" cy="342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104775</xdr:colOff>
      <xdr:row>15</xdr:row>
      <xdr:rowOff>57150</xdr:rowOff>
    </xdr:from>
    <xdr:to>
      <xdr:col>18</xdr:col>
      <xdr:colOff>496691</xdr:colOff>
      <xdr:row>17</xdr:row>
      <xdr:rowOff>6350</xdr:rowOff>
    </xdr:to>
    <xdr:pic>
      <xdr:nvPicPr>
        <xdr:cNvPr id="18" name="Image 17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0775" y="2590800"/>
          <a:ext cx="391916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104774</xdr:colOff>
      <xdr:row>15</xdr:row>
      <xdr:rowOff>9525</xdr:rowOff>
    </xdr:from>
    <xdr:ext cx="371475" cy="343333"/>
    <xdr:pic>
      <xdr:nvPicPr>
        <xdr:cNvPr id="19" name="Image 1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34774" y="2152650"/>
          <a:ext cx="371475" cy="343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166159</xdr:colOff>
      <xdr:row>15</xdr:row>
      <xdr:rowOff>17992</xdr:rowOff>
    </xdr:from>
    <xdr:ext cx="359833" cy="359833"/>
    <xdr:pic>
      <xdr:nvPicPr>
        <xdr:cNvPr id="20" name="Image 19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68159" y="2161117"/>
          <a:ext cx="359833" cy="359833"/>
        </a:xfrm>
        <a:prstGeom prst="rect">
          <a:avLst/>
        </a:prstGeom>
      </xdr:spPr>
    </xdr:pic>
    <xdr:clientData/>
  </xdr:oneCellAnchor>
  <xdr:twoCellAnchor editAs="oneCell">
    <xdr:from>
      <xdr:col>10</xdr:col>
      <xdr:colOff>85725</xdr:colOff>
      <xdr:row>17</xdr:row>
      <xdr:rowOff>47626</xdr:rowOff>
    </xdr:from>
    <xdr:to>
      <xdr:col>10</xdr:col>
      <xdr:colOff>381000</xdr:colOff>
      <xdr:row>18</xdr:row>
      <xdr:rowOff>148710</xdr:rowOff>
    </xdr:to>
    <xdr:pic>
      <xdr:nvPicPr>
        <xdr:cNvPr id="21" name="Image 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5" y="2971801"/>
          <a:ext cx="295275" cy="291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95251</xdr:colOff>
      <xdr:row>17</xdr:row>
      <xdr:rowOff>31750</xdr:rowOff>
    </xdr:from>
    <xdr:ext cx="328083" cy="340909"/>
    <xdr:pic>
      <xdr:nvPicPr>
        <xdr:cNvPr id="22" name="Image 2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1" y="1784350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123825</xdr:colOff>
      <xdr:row>17</xdr:row>
      <xdr:rowOff>19050</xdr:rowOff>
    </xdr:from>
    <xdr:ext cx="370415" cy="371191"/>
    <xdr:pic>
      <xdr:nvPicPr>
        <xdr:cNvPr id="23" name="Imag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25825" y="1771650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95251</xdr:colOff>
      <xdr:row>21</xdr:row>
      <xdr:rowOff>31750</xdr:rowOff>
    </xdr:from>
    <xdr:ext cx="328083" cy="340909"/>
    <xdr:pic>
      <xdr:nvPicPr>
        <xdr:cNvPr id="25" name="Image 2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1" y="2955925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123825</xdr:colOff>
      <xdr:row>21</xdr:row>
      <xdr:rowOff>19050</xdr:rowOff>
    </xdr:from>
    <xdr:ext cx="370415" cy="371191"/>
    <xdr:pic>
      <xdr:nvPicPr>
        <xdr:cNvPr id="26" name="Image 2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25825" y="2943225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18</xdr:col>
      <xdr:colOff>161926</xdr:colOff>
      <xdr:row>17</xdr:row>
      <xdr:rowOff>57150</xdr:rowOff>
    </xdr:from>
    <xdr:to>
      <xdr:col>18</xdr:col>
      <xdr:colOff>480716</xdr:colOff>
      <xdr:row>18</xdr:row>
      <xdr:rowOff>190500</xdr:rowOff>
    </xdr:to>
    <xdr:pic>
      <xdr:nvPicPr>
        <xdr:cNvPr id="27" name="Image 26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6" y="2981325"/>
          <a:ext cx="31879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161925</xdr:colOff>
      <xdr:row>21</xdr:row>
      <xdr:rowOff>9526</xdr:rowOff>
    </xdr:from>
    <xdr:to>
      <xdr:col>18</xdr:col>
      <xdr:colOff>475766</xdr:colOff>
      <xdr:row>22</xdr:row>
      <xdr:rowOff>161926</xdr:rowOff>
    </xdr:to>
    <xdr:pic>
      <xdr:nvPicPr>
        <xdr:cNvPr id="28" name="Image 27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5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3324226"/>
          <a:ext cx="313841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25</xdr:row>
      <xdr:rowOff>104776</xdr:rowOff>
    </xdr:from>
    <xdr:to>
      <xdr:col>8</xdr:col>
      <xdr:colOff>722582</xdr:colOff>
      <xdr:row>43</xdr:row>
      <xdr:rowOff>123826</xdr:rowOff>
    </xdr:to>
    <xdr:pic>
      <xdr:nvPicPr>
        <xdr:cNvPr id="29" name="Image 28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4191001"/>
          <a:ext cx="6780482" cy="3924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123826</xdr:colOff>
      <xdr:row>27</xdr:row>
      <xdr:rowOff>9525</xdr:rowOff>
    </xdr:from>
    <xdr:to>
      <xdr:col>10</xdr:col>
      <xdr:colOff>504825</xdr:colOff>
      <xdr:row>28</xdr:row>
      <xdr:rowOff>162343</xdr:rowOff>
    </xdr:to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6" y="4876800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114301</xdr:colOff>
      <xdr:row>9</xdr:row>
      <xdr:rowOff>28575</xdr:rowOff>
    </xdr:from>
    <xdr:to>
      <xdr:col>18</xdr:col>
      <xdr:colOff>433091</xdr:colOff>
      <xdr:row>10</xdr:row>
      <xdr:rowOff>161925</xdr:rowOff>
    </xdr:to>
    <xdr:pic>
      <xdr:nvPicPr>
        <xdr:cNvPr id="31" name="Image 30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0301" y="1781175"/>
          <a:ext cx="31879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190501</xdr:colOff>
      <xdr:row>27</xdr:row>
      <xdr:rowOff>0</xdr:rowOff>
    </xdr:from>
    <xdr:ext cx="370416" cy="389623"/>
    <xdr:pic>
      <xdr:nvPicPr>
        <xdr:cNvPr id="32" name="Image 3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7276" y="16440150"/>
          <a:ext cx="370416" cy="389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171451</xdr:colOff>
      <xdr:row>29</xdr:row>
      <xdr:rowOff>47625</xdr:rowOff>
    </xdr:from>
    <xdr:to>
      <xdr:col>10</xdr:col>
      <xdr:colOff>479159</xdr:colOff>
      <xdr:row>30</xdr:row>
      <xdr:rowOff>152400</xdr:rowOff>
    </xdr:to>
    <xdr:pic>
      <xdr:nvPicPr>
        <xdr:cNvPr id="33" name="Image 3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1451" y="5305425"/>
          <a:ext cx="307708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209551</xdr:colOff>
      <xdr:row>29</xdr:row>
      <xdr:rowOff>22225</xdr:rowOff>
    </xdr:from>
    <xdr:ext cx="328083" cy="340909"/>
    <xdr:pic>
      <xdr:nvPicPr>
        <xdr:cNvPr id="34" name="Image 3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39551" y="5280025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152400</xdr:colOff>
      <xdr:row>31</xdr:row>
      <xdr:rowOff>19050</xdr:rowOff>
    </xdr:from>
    <xdr:to>
      <xdr:col>10</xdr:col>
      <xdr:colOff>533399</xdr:colOff>
      <xdr:row>32</xdr:row>
      <xdr:rowOff>171868</xdr:rowOff>
    </xdr:to>
    <xdr:pic>
      <xdr:nvPicPr>
        <xdr:cNvPr id="35" name="Image 34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5667375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190501</xdr:colOff>
      <xdr:row>31</xdr:row>
      <xdr:rowOff>21167</xdr:rowOff>
    </xdr:from>
    <xdr:ext cx="296334" cy="334648"/>
    <xdr:pic>
      <xdr:nvPicPr>
        <xdr:cNvPr id="36" name="Image 3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87276" y="17242367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180975</xdr:colOff>
      <xdr:row>33</xdr:row>
      <xdr:rowOff>0</xdr:rowOff>
    </xdr:from>
    <xdr:to>
      <xdr:col>10</xdr:col>
      <xdr:colOff>561974</xdr:colOff>
      <xdr:row>34</xdr:row>
      <xdr:rowOff>152818</xdr:rowOff>
    </xdr:to>
    <xdr:pic>
      <xdr:nvPicPr>
        <xdr:cNvPr id="37" name="Image 3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00975" y="6038850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219075</xdr:colOff>
      <xdr:row>33</xdr:row>
      <xdr:rowOff>19050</xdr:rowOff>
    </xdr:from>
    <xdr:ext cx="296334" cy="334648"/>
    <xdr:pic>
      <xdr:nvPicPr>
        <xdr:cNvPr id="40" name="Image 39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9075" y="6057900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161925</xdr:colOff>
      <xdr:row>35</xdr:row>
      <xdr:rowOff>57150</xdr:rowOff>
    </xdr:from>
    <xdr:to>
      <xdr:col>10</xdr:col>
      <xdr:colOff>542924</xdr:colOff>
      <xdr:row>37</xdr:row>
      <xdr:rowOff>9943</xdr:rowOff>
    </xdr:to>
    <xdr:pic>
      <xdr:nvPicPr>
        <xdr:cNvPr id="41" name="Image 4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6486525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161925</xdr:colOff>
      <xdr:row>35</xdr:row>
      <xdr:rowOff>19050</xdr:rowOff>
    </xdr:from>
    <xdr:ext cx="370416" cy="389623"/>
    <xdr:pic>
      <xdr:nvPicPr>
        <xdr:cNvPr id="42" name="Image 41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91925" y="6448425"/>
          <a:ext cx="370416" cy="389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133350</xdr:colOff>
      <xdr:row>37</xdr:row>
      <xdr:rowOff>19050</xdr:rowOff>
    </xdr:from>
    <xdr:to>
      <xdr:col>10</xdr:col>
      <xdr:colOff>514349</xdr:colOff>
      <xdr:row>38</xdr:row>
      <xdr:rowOff>171868</xdr:rowOff>
    </xdr:to>
    <xdr:pic>
      <xdr:nvPicPr>
        <xdr:cNvPr id="43" name="Image 42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0" y="6838950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247650</xdr:colOff>
      <xdr:row>37</xdr:row>
      <xdr:rowOff>38100</xdr:rowOff>
    </xdr:from>
    <xdr:ext cx="296334" cy="334648"/>
    <xdr:pic>
      <xdr:nvPicPr>
        <xdr:cNvPr id="44" name="Image 4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6858000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123825</xdr:colOff>
      <xdr:row>39</xdr:row>
      <xdr:rowOff>57150</xdr:rowOff>
    </xdr:from>
    <xdr:to>
      <xdr:col>10</xdr:col>
      <xdr:colOff>504824</xdr:colOff>
      <xdr:row>41</xdr:row>
      <xdr:rowOff>9943</xdr:rowOff>
    </xdr:to>
    <xdr:pic>
      <xdr:nvPicPr>
        <xdr:cNvPr id="45" name="Image 44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7267575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152400</xdr:colOff>
      <xdr:row>41</xdr:row>
      <xdr:rowOff>38100</xdr:rowOff>
    </xdr:from>
    <xdr:to>
      <xdr:col>10</xdr:col>
      <xdr:colOff>533399</xdr:colOff>
      <xdr:row>42</xdr:row>
      <xdr:rowOff>190918</xdr:rowOff>
    </xdr:to>
    <xdr:pic>
      <xdr:nvPicPr>
        <xdr:cNvPr id="46" name="Image 45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7639050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43</xdr:row>
      <xdr:rowOff>38100</xdr:rowOff>
    </xdr:from>
    <xdr:to>
      <xdr:col>10</xdr:col>
      <xdr:colOff>476249</xdr:colOff>
      <xdr:row>44</xdr:row>
      <xdr:rowOff>190918</xdr:rowOff>
    </xdr:to>
    <xdr:pic>
      <xdr:nvPicPr>
        <xdr:cNvPr id="47" name="Image 46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8029575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123825</xdr:colOff>
      <xdr:row>45</xdr:row>
      <xdr:rowOff>28575</xdr:rowOff>
    </xdr:from>
    <xdr:to>
      <xdr:col>10</xdr:col>
      <xdr:colOff>504824</xdr:colOff>
      <xdr:row>46</xdr:row>
      <xdr:rowOff>181393</xdr:rowOff>
    </xdr:to>
    <xdr:pic>
      <xdr:nvPicPr>
        <xdr:cNvPr id="48" name="Image 4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8410575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190501</xdr:colOff>
      <xdr:row>39</xdr:row>
      <xdr:rowOff>21167</xdr:rowOff>
    </xdr:from>
    <xdr:ext cx="296334" cy="334648"/>
    <xdr:pic>
      <xdr:nvPicPr>
        <xdr:cNvPr id="49" name="Image 48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1" y="5669492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247650</xdr:colOff>
      <xdr:row>45</xdr:row>
      <xdr:rowOff>38100</xdr:rowOff>
    </xdr:from>
    <xdr:ext cx="296334" cy="334648"/>
    <xdr:pic>
      <xdr:nvPicPr>
        <xdr:cNvPr id="50" name="Image 49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6858000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161925</xdr:colOff>
      <xdr:row>43</xdr:row>
      <xdr:rowOff>19050</xdr:rowOff>
    </xdr:from>
    <xdr:ext cx="370416" cy="389623"/>
    <xdr:pic>
      <xdr:nvPicPr>
        <xdr:cNvPr id="51" name="Image 5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91925" y="6448425"/>
          <a:ext cx="370416" cy="3896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219075</xdr:colOff>
      <xdr:row>41</xdr:row>
      <xdr:rowOff>19050</xdr:rowOff>
    </xdr:from>
    <xdr:ext cx="296334" cy="334648"/>
    <xdr:pic>
      <xdr:nvPicPr>
        <xdr:cNvPr id="52" name="Image 51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9075" y="6057900"/>
          <a:ext cx="296334" cy="334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44</xdr:row>
      <xdr:rowOff>0</xdr:rowOff>
    </xdr:from>
    <xdr:to>
      <xdr:col>5</xdr:col>
      <xdr:colOff>266700</xdr:colOff>
      <xdr:row>57</xdr:row>
      <xdr:rowOff>180975</xdr:rowOff>
    </xdr:to>
    <xdr:pic>
      <xdr:nvPicPr>
        <xdr:cNvPr id="53" name="Image 52" descr="C:\Users\pimpr\AppData\Local\Packages\Microsoft.Windows.Photos_8wekyb3d8bbwe\TempState\ShareServiceTempFolder\charcuterie.jpeg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181975"/>
          <a:ext cx="4076700" cy="2676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180975</xdr:colOff>
      <xdr:row>41</xdr:row>
      <xdr:rowOff>161925</xdr:rowOff>
    </xdr:from>
    <xdr:to>
      <xdr:col>3</xdr:col>
      <xdr:colOff>590550</xdr:colOff>
      <xdr:row>45</xdr:row>
      <xdr:rowOff>123825</xdr:rowOff>
    </xdr:to>
    <xdr:cxnSp macro="">
      <xdr:nvCxnSpPr>
        <xdr:cNvPr id="38" name="Connecteur droit avec flèche 37"/>
        <xdr:cNvCxnSpPr/>
      </xdr:nvCxnSpPr>
      <xdr:spPr>
        <a:xfrm flipV="1">
          <a:off x="2466975" y="7762875"/>
          <a:ext cx="409575" cy="742950"/>
        </a:xfrm>
        <a:prstGeom prst="straightConnector1">
          <a:avLst/>
        </a:prstGeom>
        <a:ln>
          <a:tailEnd type="arrow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</xdr:col>
      <xdr:colOff>352425</xdr:colOff>
      <xdr:row>27</xdr:row>
      <xdr:rowOff>85725</xdr:rowOff>
    </xdr:from>
    <xdr:to>
      <xdr:col>5</xdr:col>
      <xdr:colOff>685800</xdr:colOff>
      <xdr:row>29</xdr:row>
      <xdr:rowOff>133350</xdr:rowOff>
    </xdr:to>
    <xdr:cxnSp macro="">
      <xdr:nvCxnSpPr>
        <xdr:cNvPr id="54" name="Connecteur droit avec flèche 53"/>
        <xdr:cNvCxnSpPr/>
      </xdr:nvCxnSpPr>
      <xdr:spPr>
        <a:xfrm flipV="1">
          <a:off x="3400425" y="4953000"/>
          <a:ext cx="1095375" cy="438150"/>
        </a:xfrm>
        <a:prstGeom prst="straightConnector1">
          <a:avLst/>
        </a:prstGeom>
        <a:ln>
          <a:tailEnd type="arrow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15</xdr:col>
      <xdr:colOff>152400</xdr:colOff>
      <xdr:row>7</xdr:row>
      <xdr:rowOff>9525</xdr:rowOff>
    </xdr:from>
    <xdr:to>
      <xdr:col>15</xdr:col>
      <xdr:colOff>533399</xdr:colOff>
      <xdr:row>8</xdr:row>
      <xdr:rowOff>162343</xdr:rowOff>
    </xdr:to>
    <xdr:pic>
      <xdr:nvPicPr>
        <xdr:cNvPr id="55" name="Image 54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2400" y="1762125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21</xdr:col>
      <xdr:colOff>123825</xdr:colOff>
      <xdr:row>7</xdr:row>
      <xdr:rowOff>19050</xdr:rowOff>
    </xdr:from>
    <xdr:ext cx="370415" cy="371191"/>
    <xdr:pic>
      <xdr:nvPicPr>
        <xdr:cNvPr id="56" name="Image 55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25825" y="2162175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123825</xdr:colOff>
      <xdr:row>13</xdr:row>
      <xdr:rowOff>19050</xdr:rowOff>
    </xdr:from>
    <xdr:ext cx="370415" cy="371191"/>
    <xdr:pic>
      <xdr:nvPicPr>
        <xdr:cNvPr id="57" name="Image 56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25825" y="1771650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152400</xdr:colOff>
      <xdr:row>13</xdr:row>
      <xdr:rowOff>9525</xdr:rowOff>
    </xdr:from>
    <xdr:ext cx="380999" cy="343318"/>
    <xdr:pic>
      <xdr:nvPicPr>
        <xdr:cNvPr id="58" name="Image 57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2400" y="1762125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66676</xdr:colOff>
      <xdr:row>19</xdr:row>
      <xdr:rowOff>57150</xdr:rowOff>
    </xdr:from>
    <xdr:ext cx="285374" cy="314325"/>
    <xdr:pic>
      <xdr:nvPicPr>
        <xdr:cNvPr id="59" name="Image 5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6" y="4543425"/>
          <a:ext cx="285374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95251</xdr:colOff>
      <xdr:row>19</xdr:row>
      <xdr:rowOff>31750</xdr:rowOff>
    </xdr:from>
    <xdr:ext cx="328083" cy="340909"/>
    <xdr:pic>
      <xdr:nvPicPr>
        <xdr:cNvPr id="60" name="Image 59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1" y="4518025"/>
          <a:ext cx="328083" cy="340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123825</xdr:colOff>
      <xdr:row>19</xdr:row>
      <xdr:rowOff>19050</xdr:rowOff>
    </xdr:from>
    <xdr:ext cx="370415" cy="371191"/>
    <xdr:pic>
      <xdr:nvPicPr>
        <xdr:cNvPr id="61" name="Image 60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25825" y="4505325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161925</xdr:colOff>
      <xdr:row>19</xdr:row>
      <xdr:rowOff>9526</xdr:rowOff>
    </xdr:from>
    <xdr:ext cx="313841" cy="342900"/>
    <xdr:pic>
      <xdr:nvPicPr>
        <xdr:cNvPr id="62" name="Image 61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5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77925" y="4495801"/>
          <a:ext cx="313841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123825</xdr:colOff>
      <xdr:row>21</xdr:row>
      <xdr:rowOff>19050</xdr:rowOff>
    </xdr:from>
    <xdr:ext cx="370415" cy="371191"/>
    <xdr:pic>
      <xdr:nvPicPr>
        <xdr:cNvPr id="63" name="Image 6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25825" y="2943225"/>
          <a:ext cx="370415" cy="3711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152400</xdr:colOff>
      <xdr:row>21</xdr:row>
      <xdr:rowOff>9525</xdr:rowOff>
    </xdr:from>
    <xdr:ext cx="380999" cy="343318"/>
    <xdr:pic>
      <xdr:nvPicPr>
        <xdr:cNvPr id="64" name="Image 63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2400" y="2933700"/>
          <a:ext cx="380999" cy="34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123825</xdr:colOff>
      <xdr:row>13</xdr:row>
      <xdr:rowOff>38100</xdr:rowOff>
    </xdr:from>
    <xdr:to>
      <xdr:col>10</xdr:col>
      <xdr:colOff>419100</xdr:colOff>
      <xdr:row>14</xdr:row>
      <xdr:rowOff>139184</xdr:rowOff>
    </xdr:to>
    <xdr:pic>
      <xdr:nvPicPr>
        <xdr:cNvPr id="65" name="Image 64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2962275"/>
          <a:ext cx="295275" cy="291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21</xdr:row>
      <xdr:rowOff>28575</xdr:rowOff>
    </xdr:from>
    <xdr:to>
      <xdr:col>10</xdr:col>
      <xdr:colOff>390525</xdr:colOff>
      <xdr:row>22</xdr:row>
      <xdr:rowOff>129659</xdr:rowOff>
    </xdr:to>
    <xdr:pic>
      <xdr:nvPicPr>
        <xdr:cNvPr id="66" name="Image 6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4514850"/>
          <a:ext cx="295275" cy="291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95250</xdr:colOff>
      <xdr:row>7</xdr:row>
      <xdr:rowOff>28575</xdr:rowOff>
    </xdr:from>
    <xdr:to>
      <xdr:col>10</xdr:col>
      <xdr:colOff>380624</xdr:colOff>
      <xdr:row>8</xdr:row>
      <xdr:rowOff>152400</xdr:rowOff>
    </xdr:to>
    <xdr:pic>
      <xdr:nvPicPr>
        <xdr:cNvPr id="67" name="Image 66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0" y="1781175"/>
          <a:ext cx="285374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8</xdr:col>
      <xdr:colOff>695325</xdr:colOff>
      <xdr:row>13</xdr:row>
      <xdr:rowOff>66663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81000"/>
          <a:ext cx="6791325" cy="2600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38101</xdr:colOff>
      <xdr:row>3</xdr:row>
      <xdr:rowOff>57150</xdr:rowOff>
    </xdr:from>
    <xdr:to>
      <xdr:col>10</xdr:col>
      <xdr:colOff>381001</xdr:colOff>
      <xdr:row>4</xdr:row>
      <xdr:rowOff>188893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1" y="838200"/>
          <a:ext cx="342900" cy="3222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95250</xdr:colOff>
      <xdr:row>3</xdr:row>
      <xdr:rowOff>28576</xdr:rowOff>
    </xdr:from>
    <xdr:to>
      <xdr:col>18</xdr:col>
      <xdr:colOff>409575</xdr:colOff>
      <xdr:row>4</xdr:row>
      <xdr:rowOff>179498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0" y="1000126"/>
          <a:ext cx="314325" cy="341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128588</xdr:colOff>
      <xdr:row>3</xdr:row>
      <xdr:rowOff>0</xdr:rowOff>
    </xdr:from>
    <xdr:ext cx="416718" cy="369093"/>
    <xdr:pic>
      <xdr:nvPicPr>
        <xdr:cNvPr id="5" name="Image 4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91938" y="97155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147638</xdr:colOff>
      <xdr:row>4</xdr:row>
      <xdr:rowOff>190500</xdr:rowOff>
    </xdr:from>
    <xdr:ext cx="416718" cy="369093"/>
    <xdr:pic>
      <xdr:nvPicPr>
        <xdr:cNvPr id="7" name="Image 6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0988" y="135255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5</xdr:col>
      <xdr:colOff>476251</xdr:colOff>
      <xdr:row>2</xdr:row>
      <xdr:rowOff>57150</xdr:rowOff>
    </xdr:from>
    <xdr:to>
      <xdr:col>8</xdr:col>
      <xdr:colOff>609601</xdr:colOff>
      <xdr:row>8</xdr:row>
      <xdr:rowOff>89005</xdr:rowOff>
    </xdr:to>
    <xdr:pic>
      <xdr:nvPicPr>
        <xdr:cNvPr id="9" name="Image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1" y="447675"/>
          <a:ext cx="2419350" cy="158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10</xdr:col>
      <xdr:colOff>38099</xdr:colOff>
      <xdr:row>9</xdr:row>
      <xdr:rowOff>19051</xdr:rowOff>
    </xdr:from>
    <xdr:ext cx="352425" cy="365012"/>
    <xdr:pic>
      <xdr:nvPicPr>
        <xdr:cNvPr id="10" name="Image 9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099" y="1381126"/>
          <a:ext cx="352425" cy="365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128588</xdr:colOff>
      <xdr:row>9</xdr:row>
      <xdr:rowOff>0</xdr:rowOff>
    </xdr:from>
    <xdr:ext cx="416718" cy="369093"/>
    <xdr:pic>
      <xdr:nvPicPr>
        <xdr:cNvPr id="11" name="Image 10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91938" y="136207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85725</xdr:colOff>
      <xdr:row>9</xdr:row>
      <xdr:rowOff>38101</xdr:rowOff>
    </xdr:from>
    <xdr:ext cx="295275" cy="319088"/>
    <xdr:pic>
      <xdr:nvPicPr>
        <xdr:cNvPr id="12" name="Image 1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4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35075" y="1400176"/>
          <a:ext cx="295275" cy="31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147638</xdr:colOff>
      <xdr:row>6</xdr:row>
      <xdr:rowOff>190500</xdr:rowOff>
    </xdr:from>
    <xdr:ext cx="416718" cy="369093"/>
    <xdr:pic>
      <xdr:nvPicPr>
        <xdr:cNvPr id="13" name="Image 1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0988" y="135255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147638</xdr:colOff>
      <xdr:row>10</xdr:row>
      <xdr:rowOff>190500</xdr:rowOff>
    </xdr:from>
    <xdr:ext cx="416718" cy="369093"/>
    <xdr:pic>
      <xdr:nvPicPr>
        <xdr:cNvPr id="14" name="Image 13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0988" y="1352550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3</xdr:row>
      <xdr:rowOff>9525</xdr:rowOff>
    </xdr:from>
    <xdr:to>
      <xdr:col>8</xdr:col>
      <xdr:colOff>704850</xdr:colOff>
      <xdr:row>14</xdr:row>
      <xdr:rowOff>266688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590550"/>
          <a:ext cx="6791325" cy="2600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95251</xdr:colOff>
      <xdr:row>8</xdr:row>
      <xdr:rowOff>9525</xdr:rowOff>
    </xdr:from>
    <xdr:to>
      <xdr:col>10</xdr:col>
      <xdr:colOff>457201</xdr:colOff>
      <xdr:row>9</xdr:row>
      <xdr:rowOff>172654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1" y="1762125"/>
          <a:ext cx="361950" cy="353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35278</xdr:colOff>
      <xdr:row>8</xdr:row>
      <xdr:rowOff>47625</xdr:rowOff>
    </xdr:from>
    <xdr:to>
      <xdr:col>15</xdr:col>
      <xdr:colOff>439428</xdr:colOff>
      <xdr:row>9</xdr:row>
      <xdr:rowOff>119062</xdr:rowOff>
    </xdr:to>
    <xdr:pic>
      <xdr:nvPicPr>
        <xdr:cNvPr id="4" name="Imag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4160853" y="11544300"/>
          <a:ext cx="404150" cy="4619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8</xdr:row>
      <xdr:rowOff>23812</xdr:rowOff>
    </xdr:from>
    <xdr:to>
      <xdr:col>18</xdr:col>
      <xdr:colOff>488156</xdr:colOff>
      <xdr:row>9</xdr:row>
      <xdr:rowOff>186651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4350" y="10263187"/>
          <a:ext cx="440531" cy="51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119063</xdr:colOff>
      <xdr:row>8</xdr:row>
      <xdr:rowOff>95250</xdr:rowOff>
    </xdr:from>
    <xdr:to>
      <xdr:col>21</xdr:col>
      <xdr:colOff>535781</xdr:colOff>
      <xdr:row>9</xdr:row>
      <xdr:rowOff>188118</xdr:rowOff>
    </xdr:to>
    <xdr:pic>
      <xdr:nvPicPr>
        <xdr:cNvPr id="6" name="Image 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5838" y="10334625"/>
          <a:ext cx="416718" cy="36909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47626</xdr:colOff>
      <xdr:row>4</xdr:row>
      <xdr:rowOff>47625</xdr:rowOff>
    </xdr:from>
    <xdr:to>
      <xdr:col>10</xdr:col>
      <xdr:colOff>257176</xdr:colOff>
      <xdr:row>5</xdr:row>
      <xdr:rowOff>159427</xdr:rowOff>
    </xdr:to>
    <xdr:pic>
      <xdr:nvPicPr>
        <xdr:cNvPr id="9" name="Image 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6" y="1019175"/>
          <a:ext cx="209550" cy="302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18</xdr:col>
      <xdr:colOff>76200</xdr:colOff>
      <xdr:row>4</xdr:row>
      <xdr:rowOff>47626</xdr:rowOff>
    </xdr:from>
    <xdr:ext cx="295275" cy="319088"/>
    <xdr:pic>
      <xdr:nvPicPr>
        <xdr:cNvPr id="10" name="Image 9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2200" y="2190751"/>
          <a:ext cx="295275" cy="31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119063</xdr:colOff>
      <xdr:row>4</xdr:row>
      <xdr:rowOff>95250</xdr:rowOff>
    </xdr:from>
    <xdr:ext cx="416718" cy="283368"/>
    <xdr:pic>
      <xdr:nvPicPr>
        <xdr:cNvPr id="11" name="Image 10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9063" y="223837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85726</xdr:colOff>
      <xdr:row>6</xdr:row>
      <xdr:rowOff>47625</xdr:rowOff>
    </xdr:from>
    <xdr:to>
      <xdr:col>10</xdr:col>
      <xdr:colOff>295276</xdr:colOff>
      <xdr:row>7</xdr:row>
      <xdr:rowOff>159427</xdr:rowOff>
    </xdr:to>
    <xdr:pic>
      <xdr:nvPicPr>
        <xdr:cNvPr id="12" name="Image 1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5726" y="1409700"/>
          <a:ext cx="209550" cy="302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18</xdr:col>
      <xdr:colOff>76200</xdr:colOff>
      <xdr:row>6</xdr:row>
      <xdr:rowOff>47626</xdr:rowOff>
    </xdr:from>
    <xdr:ext cx="295275" cy="319088"/>
    <xdr:pic>
      <xdr:nvPicPr>
        <xdr:cNvPr id="13" name="Image 1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2200" y="1019176"/>
          <a:ext cx="295275" cy="31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128588</xdr:colOff>
      <xdr:row>6</xdr:row>
      <xdr:rowOff>85725</xdr:rowOff>
    </xdr:from>
    <xdr:ext cx="416718" cy="283368"/>
    <xdr:pic>
      <xdr:nvPicPr>
        <xdr:cNvPr id="14" name="Image 13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8588" y="14478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35278</xdr:colOff>
      <xdr:row>6</xdr:row>
      <xdr:rowOff>47625</xdr:rowOff>
    </xdr:from>
    <xdr:ext cx="404150" cy="261937"/>
    <xdr:pic>
      <xdr:nvPicPr>
        <xdr:cNvPr id="15" name="Image 1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1800225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171450</xdr:colOff>
      <xdr:row>31</xdr:row>
      <xdr:rowOff>0</xdr:rowOff>
    </xdr:from>
    <xdr:to>
      <xdr:col>10</xdr:col>
      <xdr:colOff>533400</xdr:colOff>
      <xdr:row>32</xdr:row>
      <xdr:rowOff>163129</xdr:rowOff>
    </xdr:to>
    <xdr:pic>
      <xdr:nvPicPr>
        <xdr:cNvPr id="16" name="Image 1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1450" y="4095750"/>
          <a:ext cx="361950" cy="353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95250</xdr:colOff>
      <xdr:row>31</xdr:row>
      <xdr:rowOff>28576</xdr:rowOff>
    </xdr:from>
    <xdr:to>
      <xdr:col>21</xdr:col>
      <xdr:colOff>403679</xdr:colOff>
      <xdr:row>32</xdr:row>
      <xdr:rowOff>161926</xdr:rowOff>
    </xdr:to>
    <xdr:pic>
      <xdr:nvPicPr>
        <xdr:cNvPr id="17" name="Image 16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0" y="4124326"/>
          <a:ext cx="308429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15</xdr:col>
      <xdr:colOff>35278</xdr:colOff>
      <xdr:row>31</xdr:row>
      <xdr:rowOff>47625</xdr:rowOff>
    </xdr:from>
    <xdr:ext cx="404150" cy="261937"/>
    <xdr:pic>
      <xdr:nvPicPr>
        <xdr:cNvPr id="18" name="Image 1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1800225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119063</xdr:colOff>
      <xdr:row>31</xdr:row>
      <xdr:rowOff>95250</xdr:rowOff>
    </xdr:from>
    <xdr:ext cx="416718" cy="283368"/>
    <xdr:pic>
      <xdr:nvPicPr>
        <xdr:cNvPr id="19" name="Image 1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9063" y="145732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57150</xdr:colOff>
      <xdr:row>31</xdr:row>
      <xdr:rowOff>0</xdr:rowOff>
    </xdr:from>
    <xdr:ext cx="330411" cy="361950"/>
    <xdr:pic>
      <xdr:nvPicPr>
        <xdr:cNvPr id="20" name="Image 19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45150" y="4095750"/>
          <a:ext cx="330411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47625</xdr:colOff>
      <xdr:row>16</xdr:row>
      <xdr:rowOff>38100</xdr:rowOff>
    </xdr:from>
    <xdr:to>
      <xdr:col>10</xdr:col>
      <xdr:colOff>409575</xdr:colOff>
      <xdr:row>18</xdr:row>
      <xdr:rowOff>1204</xdr:rowOff>
    </xdr:to>
    <xdr:pic>
      <xdr:nvPicPr>
        <xdr:cNvPr id="21" name="Image 2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7625" y="2962275"/>
          <a:ext cx="361950" cy="353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21</xdr:col>
      <xdr:colOff>95250</xdr:colOff>
      <xdr:row>12</xdr:row>
      <xdr:rowOff>28576</xdr:rowOff>
    </xdr:from>
    <xdr:ext cx="308429" cy="323850"/>
    <xdr:pic>
      <xdr:nvPicPr>
        <xdr:cNvPr id="27" name="Image 26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0" y="5295901"/>
          <a:ext cx="308429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35278</xdr:colOff>
      <xdr:row>12</xdr:row>
      <xdr:rowOff>47625</xdr:rowOff>
    </xdr:from>
    <xdr:ext cx="404150" cy="261937"/>
    <xdr:pic>
      <xdr:nvPicPr>
        <xdr:cNvPr id="28" name="Image 2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5314950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195263</xdr:colOff>
      <xdr:row>12</xdr:row>
      <xdr:rowOff>114300</xdr:rowOff>
    </xdr:from>
    <xdr:ext cx="416718" cy="283368"/>
    <xdr:pic>
      <xdr:nvPicPr>
        <xdr:cNvPr id="29" name="Image 2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1763" y="264795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24</xdr:col>
      <xdr:colOff>104775</xdr:colOff>
      <xdr:row>12</xdr:row>
      <xdr:rowOff>19050</xdr:rowOff>
    </xdr:from>
    <xdr:to>
      <xdr:col>24</xdr:col>
      <xdr:colOff>438150</xdr:colOff>
      <xdr:row>13</xdr:row>
      <xdr:rowOff>175563</xdr:rowOff>
    </xdr:to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92775" y="2552700"/>
          <a:ext cx="333375" cy="3470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12</xdr:row>
      <xdr:rowOff>0</xdr:rowOff>
    </xdr:from>
    <xdr:to>
      <xdr:col>10</xdr:col>
      <xdr:colOff>361950</xdr:colOff>
      <xdr:row>13</xdr:row>
      <xdr:rowOff>163129</xdr:rowOff>
    </xdr:to>
    <xdr:pic>
      <xdr:nvPicPr>
        <xdr:cNvPr id="31" name="Image 3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2533650"/>
          <a:ext cx="361950" cy="353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133351</xdr:colOff>
      <xdr:row>10</xdr:row>
      <xdr:rowOff>28575</xdr:rowOff>
    </xdr:from>
    <xdr:to>
      <xdr:col>10</xdr:col>
      <xdr:colOff>342901</xdr:colOff>
      <xdr:row>11</xdr:row>
      <xdr:rowOff>140377</xdr:rowOff>
    </xdr:to>
    <xdr:pic>
      <xdr:nvPicPr>
        <xdr:cNvPr id="32" name="Image 3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1" y="2171700"/>
          <a:ext cx="209550" cy="302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18</xdr:col>
      <xdr:colOff>76200</xdr:colOff>
      <xdr:row>10</xdr:row>
      <xdr:rowOff>47626</xdr:rowOff>
    </xdr:from>
    <xdr:ext cx="295275" cy="319088"/>
    <xdr:pic>
      <xdr:nvPicPr>
        <xdr:cNvPr id="33" name="Image 32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2200" y="1409701"/>
          <a:ext cx="295275" cy="31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119063</xdr:colOff>
      <xdr:row>10</xdr:row>
      <xdr:rowOff>95250</xdr:rowOff>
    </xdr:from>
    <xdr:ext cx="416718" cy="283368"/>
    <xdr:pic>
      <xdr:nvPicPr>
        <xdr:cNvPr id="34" name="Image 33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9063" y="145732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35278</xdr:colOff>
      <xdr:row>10</xdr:row>
      <xdr:rowOff>47625</xdr:rowOff>
    </xdr:from>
    <xdr:ext cx="404150" cy="261937"/>
    <xdr:pic>
      <xdr:nvPicPr>
        <xdr:cNvPr id="35" name="Image 3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6037278" y="1409700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190500</xdr:colOff>
      <xdr:row>36</xdr:row>
      <xdr:rowOff>0</xdr:rowOff>
    </xdr:from>
    <xdr:to>
      <xdr:col>10</xdr:col>
      <xdr:colOff>552450</xdr:colOff>
      <xdr:row>37</xdr:row>
      <xdr:rowOff>163129</xdr:rowOff>
    </xdr:to>
    <xdr:pic>
      <xdr:nvPicPr>
        <xdr:cNvPr id="36" name="Image 3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4486275"/>
          <a:ext cx="361950" cy="353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21</xdr:col>
      <xdr:colOff>95250</xdr:colOff>
      <xdr:row>36</xdr:row>
      <xdr:rowOff>28576</xdr:rowOff>
    </xdr:from>
    <xdr:ext cx="308429" cy="323850"/>
    <xdr:pic>
      <xdr:nvPicPr>
        <xdr:cNvPr id="37" name="Image 36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0" y="4124326"/>
          <a:ext cx="308429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35278</xdr:colOff>
      <xdr:row>36</xdr:row>
      <xdr:rowOff>47625</xdr:rowOff>
    </xdr:from>
    <xdr:ext cx="404150" cy="261937"/>
    <xdr:pic>
      <xdr:nvPicPr>
        <xdr:cNvPr id="38" name="Image 3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4143375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119063</xdr:colOff>
      <xdr:row>36</xdr:row>
      <xdr:rowOff>95250</xdr:rowOff>
    </xdr:from>
    <xdr:ext cx="416718" cy="283368"/>
    <xdr:pic>
      <xdr:nvPicPr>
        <xdr:cNvPr id="39" name="Image 3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5063" y="41910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24</xdr:col>
      <xdr:colOff>0</xdr:colOff>
      <xdr:row>36</xdr:row>
      <xdr:rowOff>0</xdr:rowOff>
    </xdr:from>
    <xdr:to>
      <xdr:col>24</xdr:col>
      <xdr:colOff>424244</xdr:colOff>
      <xdr:row>38</xdr:row>
      <xdr:rowOff>42862</xdr:rowOff>
    </xdr:to>
    <xdr:pic>
      <xdr:nvPicPr>
        <xdr:cNvPr id="40" name="Image 39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4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0" y="4486275"/>
          <a:ext cx="424244" cy="4333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257175</xdr:colOff>
      <xdr:row>38</xdr:row>
      <xdr:rowOff>38100</xdr:rowOff>
    </xdr:from>
    <xdr:to>
      <xdr:col>10</xdr:col>
      <xdr:colOff>466725</xdr:colOff>
      <xdr:row>39</xdr:row>
      <xdr:rowOff>149902</xdr:rowOff>
    </xdr:to>
    <xdr:pic>
      <xdr:nvPicPr>
        <xdr:cNvPr id="41" name="Image 4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4914900"/>
          <a:ext cx="209550" cy="302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18</xdr:col>
      <xdr:colOff>76200</xdr:colOff>
      <xdr:row>38</xdr:row>
      <xdr:rowOff>47626</xdr:rowOff>
    </xdr:from>
    <xdr:ext cx="295275" cy="319088"/>
    <xdr:pic>
      <xdr:nvPicPr>
        <xdr:cNvPr id="42" name="Image 41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2200" y="1409701"/>
          <a:ext cx="295275" cy="31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128588</xdr:colOff>
      <xdr:row>38</xdr:row>
      <xdr:rowOff>85725</xdr:rowOff>
    </xdr:from>
    <xdr:ext cx="416718" cy="283368"/>
    <xdr:pic>
      <xdr:nvPicPr>
        <xdr:cNvPr id="43" name="Image 4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8588" y="14478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35278</xdr:colOff>
      <xdr:row>38</xdr:row>
      <xdr:rowOff>47625</xdr:rowOff>
    </xdr:from>
    <xdr:ext cx="404150" cy="261937"/>
    <xdr:pic>
      <xdr:nvPicPr>
        <xdr:cNvPr id="44" name="Image 4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6037278" y="1409700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257176</xdr:colOff>
      <xdr:row>25</xdr:row>
      <xdr:rowOff>38100</xdr:rowOff>
    </xdr:from>
    <xdr:to>
      <xdr:col>10</xdr:col>
      <xdr:colOff>466726</xdr:colOff>
      <xdr:row>26</xdr:row>
      <xdr:rowOff>149902</xdr:rowOff>
    </xdr:to>
    <xdr:pic>
      <xdr:nvPicPr>
        <xdr:cNvPr id="45" name="Image 4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6" y="3743325"/>
          <a:ext cx="209550" cy="302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18</xdr:col>
      <xdr:colOff>76200</xdr:colOff>
      <xdr:row>25</xdr:row>
      <xdr:rowOff>47626</xdr:rowOff>
    </xdr:from>
    <xdr:ext cx="295275" cy="319088"/>
    <xdr:pic>
      <xdr:nvPicPr>
        <xdr:cNvPr id="46" name="Image 45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92200" y="2190751"/>
          <a:ext cx="295275" cy="31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119063</xdr:colOff>
      <xdr:row>25</xdr:row>
      <xdr:rowOff>95250</xdr:rowOff>
    </xdr:from>
    <xdr:ext cx="416718" cy="283368"/>
    <xdr:pic>
      <xdr:nvPicPr>
        <xdr:cNvPr id="47" name="Image 46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9063" y="223837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35278</xdr:colOff>
      <xdr:row>25</xdr:row>
      <xdr:rowOff>47625</xdr:rowOff>
    </xdr:from>
    <xdr:ext cx="404150" cy="261937"/>
    <xdr:pic>
      <xdr:nvPicPr>
        <xdr:cNvPr id="48" name="Image 4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6037278" y="2190750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24</xdr:col>
      <xdr:colOff>0</xdr:colOff>
      <xdr:row>25</xdr:row>
      <xdr:rowOff>0</xdr:rowOff>
    </xdr:from>
    <xdr:to>
      <xdr:col>24</xdr:col>
      <xdr:colOff>351765</xdr:colOff>
      <xdr:row>26</xdr:row>
      <xdr:rowOff>180975</xdr:rowOff>
    </xdr:to>
    <xdr:pic>
      <xdr:nvPicPr>
        <xdr:cNvPr id="49" name="Image 48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0" y="3705225"/>
          <a:ext cx="35176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21</xdr:col>
      <xdr:colOff>95250</xdr:colOff>
      <xdr:row>16</xdr:row>
      <xdr:rowOff>28576</xdr:rowOff>
    </xdr:from>
    <xdr:ext cx="308429" cy="323850"/>
    <xdr:pic>
      <xdr:nvPicPr>
        <xdr:cNvPr id="50" name="Image 49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0" y="5295901"/>
          <a:ext cx="308429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35277</xdr:colOff>
      <xdr:row>16</xdr:row>
      <xdr:rowOff>47625</xdr:rowOff>
    </xdr:from>
    <xdr:ext cx="499677" cy="323850"/>
    <xdr:pic>
      <xdr:nvPicPr>
        <xdr:cNvPr id="51" name="Image 5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7" y="4514850"/>
          <a:ext cx="499677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119063</xdr:colOff>
      <xdr:row>16</xdr:row>
      <xdr:rowOff>95250</xdr:rowOff>
    </xdr:from>
    <xdr:ext cx="416718" cy="283368"/>
    <xdr:pic>
      <xdr:nvPicPr>
        <xdr:cNvPr id="52" name="Image 51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5063" y="536257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28575</xdr:colOff>
      <xdr:row>15</xdr:row>
      <xdr:rowOff>533400</xdr:rowOff>
    </xdr:from>
    <xdr:ext cx="352425" cy="407899"/>
    <xdr:pic>
      <xdr:nvPicPr>
        <xdr:cNvPr id="53" name="Image 52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16575" y="3857625"/>
          <a:ext cx="352425" cy="407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24</xdr:col>
      <xdr:colOff>0</xdr:colOff>
      <xdr:row>23</xdr:row>
      <xdr:rowOff>0</xdr:rowOff>
    </xdr:from>
    <xdr:to>
      <xdr:col>24</xdr:col>
      <xdr:colOff>381000</xdr:colOff>
      <xdr:row>24</xdr:row>
      <xdr:rowOff>193431</xdr:rowOff>
    </xdr:to>
    <xdr:pic>
      <xdr:nvPicPr>
        <xdr:cNvPr id="54" name="Image 53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0" y="3314700"/>
          <a:ext cx="381000" cy="383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66675</xdr:colOff>
      <xdr:row>23</xdr:row>
      <xdr:rowOff>19050</xdr:rowOff>
    </xdr:from>
    <xdr:to>
      <xdr:col>10</xdr:col>
      <xdr:colOff>428625</xdr:colOff>
      <xdr:row>24</xdr:row>
      <xdr:rowOff>182179</xdr:rowOff>
    </xdr:to>
    <xdr:pic>
      <xdr:nvPicPr>
        <xdr:cNvPr id="55" name="Image 5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5" y="3724275"/>
          <a:ext cx="361950" cy="353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21</xdr:col>
      <xdr:colOff>95250</xdr:colOff>
      <xdr:row>23</xdr:row>
      <xdr:rowOff>28576</xdr:rowOff>
    </xdr:from>
    <xdr:ext cx="308429" cy="323850"/>
    <xdr:pic>
      <xdr:nvPicPr>
        <xdr:cNvPr id="56" name="Image 5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97250" y="4124326"/>
          <a:ext cx="308429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35278</xdr:colOff>
      <xdr:row>23</xdr:row>
      <xdr:rowOff>47625</xdr:rowOff>
    </xdr:from>
    <xdr:ext cx="404150" cy="261937"/>
    <xdr:pic>
      <xdr:nvPicPr>
        <xdr:cNvPr id="57" name="Image 5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4143375"/>
          <a:ext cx="404150" cy="261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119063</xdr:colOff>
      <xdr:row>23</xdr:row>
      <xdr:rowOff>95250</xdr:rowOff>
    </xdr:from>
    <xdr:ext cx="416718" cy="283368"/>
    <xdr:pic>
      <xdr:nvPicPr>
        <xdr:cNvPr id="58" name="Image 57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35063" y="41910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133350</xdr:colOff>
      <xdr:row>16</xdr:row>
      <xdr:rowOff>180975</xdr:rowOff>
    </xdr:from>
    <xdr:to>
      <xdr:col>4</xdr:col>
      <xdr:colOff>409575</xdr:colOff>
      <xdr:row>22</xdr:row>
      <xdr:rowOff>38100</xdr:rowOff>
    </xdr:to>
    <xdr:pic>
      <xdr:nvPicPr>
        <xdr:cNvPr id="60" name="Image 59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3495675"/>
          <a:ext cx="3324225" cy="2428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44</xdr:row>
      <xdr:rowOff>0</xdr:rowOff>
    </xdr:from>
    <xdr:to>
      <xdr:col>6</xdr:col>
      <xdr:colOff>381000</xdr:colOff>
      <xdr:row>59</xdr:row>
      <xdr:rowOff>46834</xdr:rowOff>
    </xdr:to>
    <xdr:pic>
      <xdr:nvPicPr>
        <xdr:cNvPr id="61" name="Image 6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38850"/>
          <a:ext cx="4953000" cy="29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44</xdr:row>
      <xdr:rowOff>0</xdr:rowOff>
    </xdr:from>
    <xdr:to>
      <xdr:col>11</xdr:col>
      <xdr:colOff>276225</xdr:colOff>
      <xdr:row>56</xdr:row>
      <xdr:rowOff>142875</xdr:rowOff>
    </xdr:to>
    <xdr:pic>
      <xdr:nvPicPr>
        <xdr:cNvPr id="62" name="Image 61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0" y="6038850"/>
          <a:ext cx="3324225" cy="2428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457200</xdr:colOff>
      <xdr:row>23</xdr:row>
      <xdr:rowOff>161925</xdr:rowOff>
    </xdr:from>
    <xdr:to>
      <xdr:col>8</xdr:col>
      <xdr:colOff>714375</xdr:colOff>
      <xdr:row>30</xdr:row>
      <xdr:rowOff>11906</xdr:rowOff>
    </xdr:to>
    <xdr:pic>
      <xdr:nvPicPr>
        <xdr:cNvPr id="59" name="Image 58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5200" y="3476625"/>
          <a:ext cx="3305175" cy="21645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66675</xdr:colOff>
      <xdr:row>13</xdr:row>
      <xdr:rowOff>180975</xdr:rowOff>
    </xdr:from>
    <xdr:to>
      <xdr:col>5</xdr:col>
      <xdr:colOff>409575</xdr:colOff>
      <xdr:row>24</xdr:row>
      <xdr:rowOff>19050</xdr:rowOff>
    </xdr:to>
    <xdr:cxnSp macro="">
      <xdr:nvCxnSpPr>
        <xdr:cNvPr id="8" name="Connecteur droit avec flèche 7"/>
        <xdr:cNvCxnSpPr/>
      </xdr:nvCxnSpPr>
      <xdr:spPr>
        <a:xfrm flipH="1" flipV="1">
          <a:off x="3876675" y="2905125"/>
          <a:ext cx="342900" cy="6191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590550</xdr:colOff>
      <xdr:row>14</xdr:row>
      <xdr:rowOff>76200</xdr:rowOff>
    </xdr:from>
    <xdr:to>
      <xdr:col>4</xdr:col>
      <xdr:colOff>152400</xdr:colOff>
      <xdr:row>17</xdr:row>
      <xdr:rowOff>133350</xdr:rowOff>
    </xdr:to>
    <xdr:cxnSp macro="">
      <xdr:nvCxnSpPr>
        <xdr:cNvPr id="23" name="Connecteur droit avec flèche 22"/>
        <xdr:cNvCxnSpPr/>
      </xdr:nvCxnSpPr>
      <xdr:spPr>
        <a:xfrm flipH="1">
          <a:off x="2876550" y="3000375"/>
          <a:ext cx="323850" cy="63817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190500</xdr:colOff>
      <xdr:row>48</xdr:row>
      <xdr:rowOff>180975</xdr:rowOff>
    </xdr:from>
    <xdr:to>
      <xdr:col>7</xdr:col>
      <xdr:colOff>133350</xdr:colOff>
      <xdr:row>49</xdr:row>
      <xdr:rowOff>0</xdr:rowOff>
    </xdr:to>
    <xdr:cxnSp macro="">
      <xdr:nvCxnSpPr>
        <xdr:cNvPr id="25" name="Connecteur droit avec flèche 24"/>
        <xdr:cNvCxnSpPr/>
      </xdr:nvCxnSpPr>
      <xdr:spPr>
        <a:xfrm>
          <a:off x="4762500" y="6981825"/>
          <a:ext cx="704850" cy="95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11907</xdr:colOff>
      <xdr:row>59</xdr:row>
      <xdr:rowOff>185688</xdr:rowOff>
    </xdr:from>
    <xdr:to>
      <xdr:col>10</xdr:col>
      <xdr:colOff>1</xdr:colOff>
      <xdr:row>79</xdr:row>
      <xdr:rowOff>15838</xdr:rowOff>
    </xdr:to>
    <xdr:pic>
      <xdr:nvPicPr>
        <xdr:cNvPr id="63" name="Image 62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7" y="9834513"/>
          <a:ext cx="7608094" cy="5459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142875</xdr:colOff>
      <xdr:row>61</xdr:row>
      <xdr:rowOff>35719</xdr:rowOff>
    </xdr:from>
    <xdr:to>
      <xdr:col>11</xdr:col>
      <xdr:colOff>519444</xdr:colOff>
      <xdr:row>62</xdr:row>
      <xdr:rowOff>188118</xdr:rowOff>
    </xdr:to>
    <xdr:pic>
      <xdr:nvPicPr>
        <xdr:cNvPr id="64" name="Image 63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4875" y="10275094"/>
          <a:ext cx="376569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128587</xdr:colOff>
      <xdr:row>63</xdr:row>
      <xdr:rowOff>69057</xdr:rowOff>
    </xdr:from>
    <xdr:to>
      <xdr:col>11</xdr:col>
      <xdr:colOff>505156</xdr:colOff>
      <xdr:row>64</xdr:row>
      <xdr:rowOff>152400</xdr:rowOff>
    </xdr:to>
    <xdr:pic>
      <xdr:nvPicPr>
        <xdr:cNvPr id="65" name="Image 64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0587" y="10889457"/>
          <a:ext cx="376569" cy="473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138112</xdr:colOff>
      <xdr:row>65</xdr:row>
      <xdr:rowOff>78582</xdr:rowOff>
    </xdr:from>
    <xdr:to>
      <xdr:col>11</xdr:col>
      <xdr:colOff>514681</xdr:colOff>
      <xdr:row>66</xdr:row>
      <xdr:rowOff>161924</xdr:rowOff>
    </xdr:to>
    <xdr:pic>
      <xdr:nvPicPr>
        <xdr:cNvPr id="66" name="Image 65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0112" y="11575257"/>
          <a:ext cx="376569" cy="4738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119063</xdr:colOff>
      <xdr:row>61</xdr:row>
      <xdr:rowOff>95250</xdr:rowOff>
    </xdr:from>
    <xdr:to>
      <xdr:col>16</xdr:col>
      <xdr:colOff>535781</xdr:colOff>
      <xdr:row>62</xdr:row>
      <xdr:rowOff>188118</xdr:rowOff>
    </xdr:to>
    <xdr:pic>
      <xdr:nvPicPr>
        <xdr:cNvPr id="67" name="Image 66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5838" y="10334625"/>
          <a:ext cx="416718" cy="369093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16</xdr:col>
      <xdr:colOff>100013</xdr:colOff>
      <xdr:row>63</xdr:row>
      <xdr:rowOff>38100</xdr:rowOff>
    </xdr:from>
    <xdr:ext cx="416718" cy="369093"/>
    <xdr:pic>
      <xdr:nvPicPr>
        <xdr:cNvPr id="68" name="Image 67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2013" y="99155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109538</xdr:colOff>
      <xdr:row>65</xdr:row>
      <xdr:rowOff>66675</xdr:rowOff>
    </xdr:from>
    <xdr:ext cx="416718" cy="369093"/>
    <xdr:pic>
      <xdr:nvPicPr>
        <xdr:cNvPr id="69" name="Image 6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1538" y="103346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47625</xdr:colOff>
      <xdr:row>61</xdr:row>
      <xdr:rowOff>35719</xdr:rowOff>
    </xdr:from>
    <xdr:to>
      <xdr:col>19</xdr:col>
      <xdr:colOff>499540</xdr:colOff>
      <xdr:row>62</xdr:row>
      <xdr:rowOff>188118</xdr:rowOff>
    </xdr:to>
    <xdr:pic>
      <xdr:nvPicPr>
        <xdr:cNvPr id="70" name="Image 69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73200" y="10275094"/>
          <a:ext cx="451915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21432</xdr:colOff>
      <xdr:row>63</xdr:row>
      <xdr:rowOff>128588</xdr:rowOff>
    </xdr:from>
    <xdr:to>
      <xdr:col>19</xdr:col>
      <xdr:colOff>473347</xdr:colOff>
      <xdr:row>65</xdr:row>
      <xdr:rowOff>2381</xdr:rowOff>
    </xdr:to>
    <xdr:pic>
      <xdr:nvPicPr>
        <xdr:cNvPr id="71" name="Image 70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7007" y="10948988"/>
          <a:ext cx="451915" cy="4738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47625</xdr:colOff>
      <xdr:row>61</xdr:row>
      <xdr:rowOff>23812</xdr:rowOff>
    </xdr:from>
    <xdr:to>
      <xdr:col>22</xdr:col>
      <xdr:colOff>488156</xdr:colOff>
      <xdr:row>62</xdr:row>
      <xdr:rowOff>186651</xdr:rowOff>
    </xdr:to>
    <xdr:pic>
      <xdr:nvPicPr>
        <xdr:cNvPr id="72" name="Image 71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54350" y="10263187"/>
          <a:ext cx="440531" cy="515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22</xdr:col>
      <xdr:colOff>47626</xdr:colOff>
      <xdr:row>63</xdr:row>
      <xdr:rowOff>23812</xdr:rowOff>
    </xdr:from>
    <xdr:ext cx="285750" cy="334225"/>
    <xdr:pic>
      <xdr:nvPicPr>
        <xdr:cNvPr id="73" name="Image 72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2126" y="10939462"/>
          <a:ext cx="285750" cy="334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47626</xdr:colOff>
      <xdr:row>65</xdr:row>
      <xdr:rowOff>23812</xdr:rowOff>
    </xdr:from>
    <xdr:ext cx="305382" cy="357188"/>
    <xdr:pic>
      <xdr:nvPicPr>
        <xdr:cNvPr id="74" name="Image 73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11626" y="10291762"/>
          <a:ext cx="305382" cy="357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35278</xdr:colOff>
      <xdr:row>65</xdr:row>
      <xdr:rowOff>47625</xdr:rowOff>
    </xdr:from>
    <xdr:to>
      <xdr:col>19</xdr:col>
      <xdr:colOff>439428</xdr:colOff>
      <xdr:row>66</xdr:row>
      <xdr:rowOff>119062</xdr:rowOff>
    </xdr:to>
    <xdr:pic>
      <xdr:nvPicPr>
        <xdr:cNvPr id="75" name="Image 7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4160853" y="11544300"/>
          <a:ext cx="404150" cy="4619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119062</xdr:colOff>
      <xdr:row>67</xdr:row>
      <xdr:rowOff>107155</xdr:rowOff>
    </xdr:from>
    <xdr:to>
      <xdr:col>16</xdr:col>
      <xdr:colOff>542865</xdr:colOff>
      <xdr:row>68</xdr:row>
      <xdr:rowOff>142875</xdr:rowOff>
    </xdr:to>
    <xdr:pic>
      <xdr:nvPicPr>
        <xdr:cNvPr id="76" name="Image 7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15837" y="12194380"/>
          <a:ext cx="423803" cy="445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154782</xdr:colOff>
      <xdr:row>67</xdr:row>
      <xdr:rowOff>59532</xdr:rowOff>
    </xdr:from>
    <xdr:to>
      <xdr:col>11</xdr:col>
      <xdr:colOff>619126</xdr:colOff>
      <xdr:row>68</xdr:row>
      <xdr:rowOff>157270</xdr:rowOff>
    </xdr:to>
    <xdr:pic>
      <xdr:nvPicPr>
        <xdr:cNvPr id="77" name="Image 76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6782" y="12146757"/>
          <a:ext cx="464344" cy="5073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130968</xdr:colOff>
      <xdr:row>69</xdr:row>
      <xdr:rowOff>95249</xdr:rowOff>
    </xdr:from>
    <xdr:to>
      <xdr:col>11</xdr:col>
      <xdr:colOff>680743</xdr:colOff>
      <xdr:row>71</xdr:row>
      <xdr:rowOff>4761</xdr:rowOff>
    </xdr:to>
    <xdr:pic>
      <xdr:nvPicPr>
        <xdr:cNvPr id="78" name="Image 77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2968" y="12792074"/>
          <a:ext cx="549775" cy="500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119063</xdr:colOff>
      <xdr:row>69</xdr:row>
      <xdr:rowOff>9525</xdr:rowOff>
    </xdr:from>
    <xdr:ext cx="416718" cy="369093"/>
    <xdr:pic>
      <xdr:nvPicPr>
        <xdr:cNvPr id="79" name="Image 7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11063" y="1105852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47624</xdr:colOff>
      <xdr:row>69</xdr:row>
      <xdr:rowOff>83343</xdr:rowOff>
    </xdr:from>
    <xdr:to>
      <xdr:col>19</xdr:col>
      <xdr:colOff>484740</xdr:colOff>
      <xdr:row>70</xdr:row>
      <xdr:rowOff>190499</xdr:rowOff>
    </xdr:to>
    <xdr:pic>
      <xdr:nvPicPr>
        <xdr:cNvPr id="80" name="Image 79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73199" y="12780168"/>
          <a:ext cx="437116" cy="44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202406</xdr:colOff>
      <xdr:row>71</xdr:row>
      <xdr:rowOff>35719</xdr:rowOff>
    </xdr:from>
    <xdr:to>
      <xdr:col>11</xdr:col>
      <xdr:colOff>666750</xdr:colOff>
      <xdr:row>72</xdr:row>
      <xdr:rowOff>185844</xdr:rowOff>
    </xdr:to>
    <xdr:pic>
      <xdr:nvPicPr>
        <xdr:cNvPr id="81" name="Image 80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brightnessContrast brigh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84406" y="13361194"/>
          <a:ext cx="464344" cy="50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83343</xdr:colOff>
      <xdr:row>71</xdr:row>
      <xdr:rowOff>35718</xdr:rowOff>
    </xdr:from>
    <xdr:to>
      <xdr:col>16</xdr:col>
      <xdr:colOff>559594</xdr:colOff>
      <xdr:row>72</xdr:row>
      <xdr:rowOff>186885</xdr:rowOff>
    </xdr:to>
    <xdr:pic>
      <xdr:nvPicPr>
        <xdr:cNvPr id="82" name="Image 8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0118" y="13361193"/>
          <a:ext cx="476251" cy="551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207168</xdr:colOff>
      <xdr:row>73</xdr:row>
      <xdr:rowOff>40482</xdr:rowOff>
    </xdr:from>
    <xdr:to>
      <xdr:col>11</xdr:col>
      <xdr:colOff>583737</xdr:colOff>
      <xdr:row>75</xdr:row>
      <xdr:rowOff>2381</xdr:rowOff>
    </xdr:to>
    <xdr:pic>
      <xdr:nvPicPr>
        <xdr:cNvPr id="83" name="Image 8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89168" y="13985082"/>
          <a:ext cx="376569" cy="47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109538</xdr:colOff>
      <xdr:row>73</xdr:row>
      <xdr:rowOff>9525</xdr:rowOff>
    </xdr:from>
    <xdr:ext cx="416718" cy="369093"/>
    <xdr:pic>
      <xdr:nvPicPr>
        <xdr:cNvPr id="84" name="Image 83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1538" y="11839575"/>
          <a:ext cx="416718" cy="36909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145708</xdr:colOff>
      <xdr:row>73</xdr:row>
      <xdr:rowOff>7144</xdr:rowOff>
    </xdr:from>
    <xdr:ext cx="327639" cy="345281"/>
    <xdr:pic>
      <xdr:nvPicPr>
        <xdr:cNvPr id="85" name="Image 8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23708" y="11837194"/>
          <a:ext cx="327639" cy="3452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142875</xdr:colOff>
      <xdr:row>73</xdr:row>
      <xdr:rowOff>23812</xdr:rowOff>
    </xdr:from>
    <xdr:ext cx="345281" cy="403856"/>
    <xdr:pic>
      <xdr:nvPicPr>
        <xdr:cNvPr id="86" name="Image 85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906875" y="11853862"/>
          <a:ext cx="345281" cy="403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5</xdr:col>
      <xdr:colOff>107156</xdr:colOff>
      <xdr:row>71</xdr:row>
      <xdr:rowOff>83343</xdr:rowOff>
    </xdr:from>
    <xdr:to>
      <xdr:col>9</xdr:col>
      <xdr:colOff>716756</xdr:colOff>
      <xdr:row>79</xdr:row>
      <xdr:rowOff>26193</xdr:rowOff>
    </xdr:to>
    <xdr:pic>
      <xdr:nvPicPr>
        <xdr:cNvPr id="87" name="Image 86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17156" y="13408818"/>
          <a:ext cx="3657600" cy="189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0</xdr:colOff>
      <xdr:row>14</xdr:row>
      <xdr:rowOff>0</xdr:rowOff>
    </xdr:from>
    <xdr:to>
      <xdr:col>15</xdr:col>
      <xdr:colOff>590550</xdr:colOff>
      <xdr:row>14</xdr:row>
      <xdr:rowOff>537747</xdr:rowOff>
    </xdr:to>
    <xdr:pic>
      <xdr:nvPicPr>
        <xdr:cNvPr id="88" name="Image 87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0" y="2924175"/>
          <a:ext cx="590550" cy="537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18</xdr:col>
      <xdr:colOff>195263</xdr:colOff>
      <xdr:row>14</xdr:row>
      <xdr:rowOff>114300</xdr:rowOff>
    </xdr:from>
    <xdr:ext cx="416718" cy="283368"/>
    <xdr:pic>
      <xdr:nvPicPr>
        <xdr:cNvPr id="89" name="Image 8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1763" y="264795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47626</xdr:colOff>
      <xdr:row>14</xdr:row>
      <xdr:rowOff>23811</xdr:rowOff>
    </xdr:from>
    <xdr:ext cx="428624" cy="501337"/>
    <xdr:pic>
      <xdr:nvPicPr>
        <xdr:cNvPr id="90" name="Image 8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6" y="2947986"/>
          <a:ext cx="428624" cy="501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195263</xdr:colOff>
      <xdr:row>15</xdr:row>
      <xdr:rowOff>390525</xdr:rowOff>
    </xdr:from>
    <xdr:ext cx="416718" cy="283368"/>
    <xdr:pic>
      <xdr:nvPicPr>
        <xdr:cNvPr id="91" name="Image 90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1763" y="387667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195263</xdr:colOff>
      <xdr:row>18</xdr:row>
      <xdr:rowOff>161925</xdr:rowOff>
    </xdr:from>
    <xdr:ext cx="416718" cy="283368"/>
    <xdr:pic>
      <xdr:nvPicPr>
        <xdr:cNvPr id="92" name="Image 91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1763" y="501967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142876</xdr:colOff>
      <xdr:row>19</xdr:row>
      <xdr:rowOff>478</xdr:rowOff>
    </xdr:from>
    <xdr:ext cx="489404" cy="513873"/>
    <xdr:pic>
      <xdr:nvPicPr>
        <xdr:cNvPr id="93" name="Image 9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6" y="5410678"/>
          <a:ext cx="489404" cy="513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145708</xdr:colOff>
      <xdr:row>19</xdr:row>
      <xdr:rowOff>7144</xdr:rowOff>
    </xdr:from>
    <xdr:ext cx="482942" cy="508946"/>
    <xdr:pic>
      <xdr:nvPicPr>
        <xdr:cNvPr id="94" name="Image 9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2208" y="5417344"/>
          <a:ext cx="482942" cy="508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142875</xdr:colOff>
      <xdr:row>19</xdr:row>
      <xdr:rowOff>23811</xdr:rowOff>
    </xdr:from>
    <xdr:ext cx="428625" cy="501339"/>
    <xdr:pic>
      <xdr:nvPicPr>
        <xdr:cNvPr id="95" name="Image 9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35375" y="5434011"/>
          <a:ext cx="428625" cy="501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</xdr:col>
      <xdr:colOff>185738</xdr:colOff>
      <xdr:row>19</xdr:row>
      <xdr:rowOff>114300</xdr:rowOff>
    </xdr:from>
    <xdr:ext cx="416718" cy="283368"/>
    <xdr:pic>
      <xdr:nvPicPr>
        <xdr:cNvPr id="96" name="Image 9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4238" y="55245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95250</xdr:colOff>
      <xdr:row>20</xdr:row>
      <xdr:rowOff>28576</xdr:rowOff>
    </xdr:from>
    <xdr:ext cx="480785" cy="504824"/>
    <xdr:pic>
      <xdr:nvPicPr>
        <xdr:cNvPr id="97" name="Image 96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0" y="5991226"/>
          <a:ext cx="480785" cy="504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35278</xdr:colOff>
      <xdr:row>20</xdr:row>
      <xdr:rowOff>47625</xdr:rowOff>
    </xdr:from>
    <xdr:ext cx="690730" cy="447675"/>
    <xdr:pic>
      <xdr:nvPicPr>
        <xdr:cNvPr id="98" name="Image 9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6010275"/>
          <a:ext cx="69073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195263</xdr:colOff>
      <xdr:row>20</xdr:row>
      <xdr:rowOff>114300</xdr:rowOff>
    </xdr:from>
    <xdr:ext cx="416718" cy="283368"/>
    <xdr:pic>
      <xdr:nvPicPr>
        <xdr:cNvPr id="99" name="Image 9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1763" y="264795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95250</xdr:colOff>
      <xdr:row>22</xdr:row>
      <xdr:rowOff>28576</xdr:rowOff>
    </xdr:from>
    <xdr:ext cx="480785" cy="504824"/>
    <xdr:pic>
      <xdr:nvPicPr>
        <xdr:cNvPr id="100" name="Image 99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0" y="5991226"/>
          <a:ext cx="480785" cy="504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35278</xdr:colOff>
      <xdr:row>22</xdr:row>
      <xdr:rowOff>47625</xdr:rowOff>
    </xdr:from>
    <xdr:ext cx="690730" cy="447675"/>
    <xdr:pic>
      <xdr:nvPicPr>
        <xdr:cNvPr id="101" name="Image 1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6010275"/>
          <a:ext cx="69073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195263</xdr:colOff>
      <xdr:row>22</xdr:row>
      <xdr:rowOff>114300</xdr:rowOff>
    </xdr:from>
    <xdr:ext cx="416718" cy="283368"/>
    <xdr:pic>
      <xdr:nvPicPr>
        <xdr:cNvPr id="102" name="Image 101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1763" y="607695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142876</xdr:colOff>
      <xdr:row>27</xdr:row>
      <xdr:rowOff>478</xdr:rowOff>
    </xdr:from>
    <xdr:ext cx="489404" cy="513873"/>
    <xdr:pic>
      <xdr:nvPicPr>
        <xdr:cNvPr id="103" name="Image 10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6" y="5410678"/>
          <a:ext cx="489404" cy="513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145708</xdr:colOff>
      <xdr:row>27</xdr:row>
      <xdr:rowOff>7144</xdr:rowOff>
    </xdr:from>
    <xdr:ext cx="482942" cy="508946"/>
    <xdr:pic>
      <xdr:nvPicPr>
        <xdr:cNvPr id="104" name="Image 10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2208" y="5417344"/>
          <a:ext cx="482942" cy="508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142875</xdr:colOff>
      <xdr:row>27</xdr:row>
      <xdr:rowOff>23811</xdr:rowOff>
    </xdr:from>
    <xdr:ext cx="428625" cy="501339"/>
    <xdr:pic>
      <xdr:nvPicPr>
        <xdr:cNvPr id="105" name="Image 10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35375" y="5434011"/>
          <a:ext cx="428625" cy="501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</xdr:col>
      <xdr:colOff>185738</xdr:colOff>
      <xdr:row>27</xdr:row>
      <xdr:rowOff>114300</xdr:rowOff>
    </xdr:from>
    <xdr:ext cx="416718" cy="283368"/>
    <xdr:pic>
      <xdr:nvPicPr>
        <xdr:cNvPr id="106" name="Image 105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4238" y="55245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95250</xdr:colOff>
      <xdr:row>28</xdr:row>
      <xdr:rowOff>28576</xdr:rowOff>
    </xdr:from>
    <xdr:ext cx="480785" cy="504824"/>
    <xdr:pic>
      <xdr:nvPicPr>
        <xdr:cNvPr id="107" name="Image 106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87750" y="7067551"/>
          <a:ext cx="480785" cy="504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35278</xdr:colOff>
      <xdr:row>28</xdr:row>
      <xdr:rowOff>47625</xdr:rowOff>
    </xdr:from>
    <xdr:ext cx="690730" cy="447675"/>
    <xdr:pic>
      <xdr:nvPicPr>
        <xdr:cNvPr id="108" name="Image 10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1465278" y="7086600"/>
          <a:ext cx="69073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195263</xdr:colOff>
      <xdr:row>28</xdr:row>
      <xdr:rowOff>114300</xdr:rowOff>
    </xdr:from>
    <xdr:ext cx="416718" cy="283368"/>
    <xdr:pic>
      <xdr:nvPicPr>
        <xdr:cNvPr id="109" name="Image 108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1763" y="715327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142876</xdr:colOff>
      <xdr:row>29</xdr:row>
      <xdr:rowOff>478</xdr:rowOff>
    </xdr:from>
    <xdr:ext cx="489404" cy="513873"/>
    <xdr:pic>
      <xdr:nvPicPr>
        <xdr:cNvPr id="110" name="Image 109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6" y="5410678"/>
          <a:ext cx="489404" cy="513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145708</xdr:colOff>
      <xdr:row>29</xdr:row>
      <xdr:rowOff>7144</xdr:rowOff>
    </xdr:from>
    <xdr:ext cx="482942" cy="508946"/>
    <xdr:pic>
      <xdr:nvPicPr>
        <xdr:cNvPr id="111" name="Image 110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2208" y="5417344"/>
          <a:ext cx="482942" cy="508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142875</xdr:colOff>
      <xdr:row>29</xdr:row>
      <xdr:rowOff>23811</xdr:rowOff>
    </xdr:from>
    <xdr:ext cx="428625" cy="501339"/>
    <xdr:pic>
      <xdr:nvPicPr>
        <xdr:cNvPr id="112" name="Image 111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35375" y="5434011"/>
          <a:ext cx="428625" cy="501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</xdr:col>
      <xdr:colOff>185738</xdr:colOff>
      <xdr:row>29</xdr:row>
      <xdr:rowOff>114300</xdr:rowOff>
    </xdr:from>
    <xdr:ext cx="416718" cy="283368"/>
    <xdr:pic>
      <xdr:nvPicPr>
        <xdr:cNvPr id="113" name="Image 112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4238" y="55245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152400</xdr:colOff>
      <xdr:row>30</xdr:row>
      <xdr:rowOff>85725</xdr:rowOff>
    </xdr:from>
    <xdr:ext cx="295275" cy="319088"/>
    <xdr:pic>
      <xdr:nvPicPr>
        <xdr:cNvPr id="114" name="Image 1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2400" y="10048875"/>
          <a:ext cx="295275" cy="31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142876</xdr:colOff>
      <xdr:row>33</xdr:row>
      <xdr:rowOff>478</xdr:rowOff>
    </xdr:from>
    <xdr:ext cx="489404" cy="513873"/>
    <xdr:pic>
      <xdr:nvPicPr>
        <xdr:cNvPr id="115" name="Image 114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6" y="8430103"/>
          <a:ext cx="489404" cy="513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145708</xdr:colOff>
      <xdr:row>33</xdr:row>
      <xdr:rowOff>7144</xdr:rowOff>
    </xdr:from>
    <xdr:ext cx="482942" cy="508946"/>
    <xdr:pic>
      <xdr:nvPicPr>
        <xdr:cNvPr id="116" name="Image 11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52208" y="8436769"/>
          <a:ext cx="482942" cy="508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142875</xdr:colOff>
      <xdr:row>33</xdr:row>
      <xdr:rowOff>23811</xdr:rowOff>
    </xdr:from>
    <xdr:ext cx="428625" cy="501339"/>
    <xdr:pic>
      <xdr:nvPicPr>
        <xdr:cNvPr id="117" name="Image 11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35375" y="8453436"/>
          <a:ext cx="428625" cy="501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</xdr:col>
      <xdr:colOff>185738</xdr:colOff>
      <xdr:row>33</xdr:row>
      <xdr:rowOff>114300</xdr:rowOff>
    </xdr:from>
    <xdr:ext cx="416718" cy="283368"/>
    <xdr:pic>
      <xdr:nvPicPr>
        <xdr:cNvPr id="118" name="Image 117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64238" y="8543925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142876</xdr:colOff>
      <xdr:row>34</xdr:row>
      <xdr:rowOff>478</xdr:rowOff>
    </xdr:from>
    <xdr:ext cx="489404" cy="513873"/>
    <xdr:pic>
      <xdr:nvPicPr>
        <xdr:cNvPr id="119" name="Image 118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6" y="10773253"/>
          <a:ext cx="489404" cy="513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18</xdr:col>
      <xdr:colOff>119063</xdr:colOff>
      <xdr:row>34</xdr:row>
      <xdr:rowOff>95250</xdr:rowOff>
    </xdr:from>
    <xdr:ext cx="416718" cy="283368"/>
    <xdr:pic>
      <xdr:nvPicPr>
        <xdr:cNvPr id="120" name="Image 119" descr="https://i0.wp.com/mmo-wiki.com/wp-content/uploads/2023/11/T_UI_item_material_water.png?resize=25%2C25&amp;ssl=1"/>
        <xdr:cNvPicPr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25563" y="10477500"/>
          <a:ext cx="416718" cy="283368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35277</xdr:colOff>
      <xdr:row>34</xdr:row>
      <xdr:rowOff>47625</xdr:rowOff>
    </xdr:from>
    <xdr:ext cx="631945" cy="409575"/>
    <xdr:pic>
      <xdr:nvPicPr>
        <xdr:cNvPr id="121" name="Image 12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8913"/>
        <a:stretch/>
      </xdr:blipFill>
      <xdr:spPr bwMode="auto">
        <a:xfrm>
          <a:off x="16227777" y="11353800"/>
          <a:ext cx="63194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3</xdr:row>
      <xdr:rowOff>95250</xdr:rowOff>
    </xdr:from>
    <xdr:to>
      <xdr:col>4</xdr:col>
      <xdr:colOff>200025</xdr:colOff>
      <xdr:row>12</xdr:row>
      <xdr:rowOff>28575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666750"/>
          <a:ext cx="3333750" cy="1885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638175</xdr:colOff>
      <xdr:row>7</xdr:row>
      <xdr:rowOff>95250</xdr:rowOff>
    </xdr:from>
    <xdr:to>
      <xdr:col>5</xdr:col>
      <xdr:colOff>676275</xdr:colOff>
      <xdr:row>17</xdr:row>
      <xdr:rowOff>142875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0175" y="1428750"/>
          <a:ext cx="3200400" cy="200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66675</xdr:colOff>
      <xdr:row>4</xdr:row>
      <xdr:rowOff>0</xdr:rowOff>
    </xdr:from>
    <xdr:ext cx="467360" cy="342899"/>
    <xdr:pic>
      <xdr:nvPicPr>
        <xdr:cNvPr id="4" name="Image 3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97155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8</xdr:col>
      <xdr:colOff>1</xdr:colOff>
      <xdr:row>6</xdr:row>
      <xdr:rowOff>0</xdr:rowOff>
    </xdr:from>
    <xdr:to>
      <xdr:col>8</xdr:col>
      <xdr:colOff>514351</xdr:colOff>
      <xdr:row>8</xdr:row>
      <xdr:rowOff>57150</xdr:rowOff>
    </xdr:to>
    <xdr:pic>
      <xdr:nvPicPr>
        <xdr:cNvPr id="5" name="Image 4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1" y="1362075"/>
          <a:ext cx="514350" cy="4476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752476</xdr:colOff>
      <xdr:row>8</xdr:row>
      <xdr:rowOff>9526</xdr:rowOff>
    </xdr:from>
    <xdr:to>
      <xdr:col>8</xdr:col>
      <xdr:colOff>447676</xdr:colOff>
      <xdr:row>9</xdr:row>
      <xdr:rowOff>161926</xdr:rowOff>
    </xdr:to>
    <xdr:pic>
      <xdr:nvPicPr>
        <xdr:cNvPr id="6" name="Image 5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86476" y="1762126"/>
          <a:ext cx="4572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76200</xdr:colOff>
      <xdr:row>10</xdr:row>
      <xdr:rowOff>9525</xdr:rowOff>
    </xdr:from>
    <xdr:to>
      <xdr:col>8</xdr:col>
      <xdr:colOff>514350</xdr:colOff>
      <xdr:row>12</xdr:row>
      <xdr:rowOff>9525</xdr:rowOff>
    </xdr:to>
    <xdr:pic>
      <xdr:nvPicPr>
        <xdr:cNvPr id="7" name="Image 6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0" y="2152650"/>
          <a:ext cx="438150" cy="390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190499</xdr:colOff>
      <xdr:row>13</xdr:row>
      <xdr:rowOff>190500</xdr:rowOff>
    </xdr:from>
    <xdr:to>
      <xdr:col>8</xdr:col>
      <xdr:colOff>541654</xdr:colOff>
      <xdr:row>15</xdr:row>
      <xdr:rowOff>190500</xdr:rowOff>
    </xdr:to>
    <xdr:pic>
      <xdr:nvPicPr>
        <xdr:cNvPr id="8" name="Image 7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499" y="2914650"/>
          <a:ext cx="351155" cy="390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142875</xdr:colOff>
      <xdr:row>20</xdr:row>
      <xdr:rowOff>0</xdr:rowOff>
    </xdr:from>
    <xdr:to>
      <xdr:col>8</xdr:col>
      <xdr:colOff>492760</xdr:colOff>
      <xdr:row>21</xdr:row>
      <xdr:rowOff>142875</xdr:rowOff>
    </xdr:to>
    <xdr:pic>
      <xdr:nvPicPr>
        <xdr:cNvPr id="9" name="Image 8" descr="https://i0.wp.com/mmo-wiki.com/wp-content/uploads/2023/11/T_UI_item_material_wood_short_stock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8875" y="4095750"/>
          <a:ext cx="349885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171450</xdr:colOff>
      <xdr:row>18</xdr:row>
      <xdr:rowOff>38101</xdr:rowOff>
    </xdr:from>
    <xdr:to>
      <xdr:col>8</xdr:col>
      <xdr:colOff>466725</xdr:colOff>
      <xdr:row>19</xdr:row>
      <xdr:rowOff>133351</xdr:rowOff>
    </xdr:to>
    <xdr:pic>
      <xdr:nvPicPr>
        <xdr:cNvPr id="10" name="Image 9" descr="https://i0.wp.com/mmo-wiki.com/wp-content/uploads/2023/11/T_UI_item_material_wood_long_stock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67450" y="3743326"/>
          <a:ext cx="295275" cy="285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95250</xdr:colOff>
      <xdr:row>12</xdr:row>
      <xdr:rowOff>38101</xdr:rowOff>
    </xdr:from>
    <xdr:to>
      <xdr:col>8</xdr:col>
      <xdr:colOff>530860</xdr:colOff>
      <xdr:row>14</xdr:row>
      <xdr:rowOff>9526</xdr:rowOff>
    </xdr:to>
    <xdr:pic>
      <xdr:nvPicPr>
        <xdr:cNvPr id="11" name="Image 10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0" y="2571751"/>
          <a:ext cx="435610" cy="361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200025</xdr:colOff>
      <xdr:row>22</xdr:row>
      <xdr:rowOff>19050</xdr:rowOff>
    </xdr:from>
    <xdr:to>
      <xdr:col>8</xdr:col>
      <xdr:colOff>525145</xdr:colOff>
      <xdr:row>23</xdr:row>
      <xdr:rowOff>152400</xdr:rowOff>
    </xdr:to>
    <xdr:pic>
      <xdr:nvPicPr>
        <xdr:cNvPr id="12" name="Image 11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4505325"/>
          <a:ext cx="325120" cy="323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66675</xdr:colOff>
      <xdr:row>23</xdr:row>
      <xdr:rowOff>190499</xdr:rowOff>
    </xdr:from>
    <xdr:to>
      <xdr:col>8</xdr:col>
      <xdr:colOff>552450</xdr:colOff>
      <xdr:row>25</xdr:row>
      <xdr:rowOff>180975</xdr:rowOff>
    </xdr:to>
    <xdr:pic>
      <xdr:nvPicPr>
        <xdr:cNvPr id="13" name="Image 12" descr="https://i0.wp.com/mmo-wiki.com/wp-content/uploads/2023/11/T_UI_item_material_wood_planks_strong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4867274"/>
          <a:ext cx="485775" cy="38100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85725</xdr:colOff>
      <xdr:row>16</xdr:row>
      <xdr:rowOff>38100</xdr:rowOff>
    </xdr:from>
    <xdr:to>
      <xdr:col>8</xdr:col>
      <xdr:colOff>457200</xdr:colOff>
      <xdr:row>17</xdr:row>
      <xdr:rowOff>161925</xdr:rowOff>
    </xdr:to>
    <xdr:pic>
      <xdr:nvPicPr>
        <xdr:cNvPr id="14" name="Image 13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725" y="3352800"/>
          <a:ext cx="371475" cy="314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276224</xdr:colOff>
      <xdr:row>25</xdr:row>
      <xdr:rowOff>171450</xdr:rowOff>
    </xdr:from>
    <xdr:to>
      <xdr:col>8</xdr:col>
      <xdr:colOff>676909</xdr:colOff>
      <xdr:row>27</xdr:row>
      <xdr:rowOff>142875</xdr:rowOff>
    </xdr:to>
    <xdr:pic>
      <xdr:nvPicPr>
        <xdr:cNvPr id="15" name="Image 14" descr="https://i0.wp.com/mmo-wiki.com/wp-content/uploads/2023/11/T_UI_item_material_wood_beams_fine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4" y="5238750"/>
          <a:ext cx="400685" cy="361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180974</xdr:colOff>
      <xdr:row>31</xdr:row>
      <xdr:rowOff>171450</xdr:rowOff>
    </xdr:from>
    <xdr:to>
      <xdr:col>8</xdr:col>
      <xdr:colOff>581659</xdr:colOff>
      <xdr:row>33</xdr:row>
      <xdr:rowOff>180975</xdr:rowOff>
    </xdr:to>
    <xdr:pic>
      <xdr:nvPicPr>
        <xdr:cNvPr id="16" name="Image 15" descr="https://i0.wp.com/mmo-wiki.com/wp-content/uploads/2023/11/T_UI_item_material_wood_fine_short_stock.png?resize=256%2C256&amp;ssl=1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6974" y="6410325"/>
          <a:ext cx="400685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76201</xdr:colOff>
      <xdr:row>27</xdr:row>
      <xdr:rowOff>171450</xdr:rowOff>
    </xdr:from>
    <xdr:to>
      <xdr:col>8</xdr:col>
      <xdr:colOff>438151</xdr:colOff>
      <xdr:row>29</xdr:row>
      <xdr:rowOff>152400</xdr:rowOff>
    </xdr:to>
    <xdr:pic>
      <xdr:nvPicPr>
        <xdr:cNvPr id="17" name="Image 16" descr="https://i0.wp.com/mmo-wiki.com/wp-content/uploads/2023/11/T_UI_item_material_wood_fine_long_stock.png?resize=256%2C256&amp;ssl=1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1" y="5629275"/>
          <a:ext cx="361950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123825</xdr:colOff>
      <xdr:row>30</xdr:row>
      <xdr:rowOff>19050</xdr:rowOff>
    </xdr:from>
    <xdr:to>
      <xdr:col>8</xdr:col>
      <xdr:colOff>542925</xdr:colOff>
      <xdr:row>32</xdr:row>
      <xdr:rowOff>9525</xdr:rowOff>
    </xdr:to>
    <xdr:pic>
      <xdr:nvPicPr>
        <xdr:cNvPr id="18" name="Image 17" descr="https://i0.wp.com/mmo-wiki.com/wp-content/uploads/2023/11/T_UI_item_material_wood_planks_fin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9825" y="6067425"/>
          <a:ext cx="419100" cy="3810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13</xdr:col>
      <xdr:colOff>142875</xdr:colOff>
      <xdr:row>4</xdr:row>
      <xdr:rowOff>9526</xdr:rowOff>
    </xdr:from>
    <xdr:to>
      <xdr:col>13</xdr:col>
      <xdr:colOff>486103</xdr:colOff>
      <xdr:row>5</xdr:row>
      <xdr:rowOff>180976</xdr:rowOff>
    </xdr:to>
    <xdr:pic>
      <xdr:nvPicPr>
        <xdr:cNvPr id="19" name="Image 18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13</xdr:col>
      <xdr:colOff>142875</xdr:colOff>
      <xdr:row>6</xdr:row>
      <xdr:rowOff>9526</xdr:rowOff>
    </xdr:from>
    <xdr:ext cx="343228" cy="361950"/>
    <xdr:pic>
      <xdr:nvPicPr>
        <xdr:cNvPr id="20" name="Image 19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142875</xdr:colOff>
      <xdr:row>8</xdr:row>
      <xdr:rowOff>9526</xdr:rowOff>
    </xdr:from>
    <xdr:ext cx="343228" cy="361950"/>
    <xdr:pic>
      <xdr:nvPicPr>
        <xdr:cNvPr id="21" name="Image 20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142875</xdr:colOff>
      <xdr:row>10</xdr:row>
      <xdr:rowOff>9526</xdr:rowOff>
    </xdr:from>
    <xdr:ext cx="343228" cy="361950"/>
    <xdr:pic>
      <xdr:nvPicPr>
        <xdr:cNvPr id="22" name="Image 21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142875</xdr:colOff>
      <xdr:row>12</xdr:row>
      <xdr:rowOff>9526</xdr:rowOff>
    </xdr:from>
    <xdr:ext cx="343228" cy="361950"/>
    <xdr:pic>
      <xdr:nvPicPr>
        <xdr:cNvPr id="23" name="Image 22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142875</xdr:colOff>
      <xdr:row>14</xdr:row>
      <xdr:rowOff>9526</xdr:rowOff>
    </xdr:from>
    <xdr:ext cx="343228" cy="361950"/>
    <xdr:pic>
      <xdr:nvPicPr>
        <xdr:cNvPr id="24" name="Image 23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142875</xdr:colOff>
      <xdr:row>16</xdr:row>
      <xdr:rowOff>9526</xdr:rowOff>
    </xdr:from>
    <xdr:ext cx="343228" cy="361950"/>
    <xdr:pic>
      <xdr:nvPicPr>
        <xdr:cNvPr id="25" name="Image 24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142875</xdr:colOff>
      <xdr:row>18</xdr:row>
      <xdr:rowOff>9526</xdr:rowOff>
    </xdr:from>
    <xdr:ext cx="343228" cy="361950"/>
    <xdr:pic>
      <xdr:nvPicPr>
        <xdr:cNvPr id="26" name="Image 25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142875</xdr:colOff>
      <xdr:row>20</xdr:row>
      <xdr:rowOff>9526</xdr:rowOff>
    </xdr:from>
    <xdr:ext cx="343228" cy="361950"/>
    <xdr:pic>
      <xdr:nvPicPr>
        <xdr:cNvPr id="27" name="Image 26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10048875" y="981076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13</xdr:col>
      <xdr:colOff>123826</xdr:colOff>
      <xdr:row>22</xdr:row>
      <xdr:rowOff>38101</xdr:rowOff>
    </xdr:from>
    <xdr:to>
      <xdr:col>13</xdr:col>
      <xdr:colOff>466726</xdr:colOff>
      <xdr:row>23</xdr:row>
      <xdr:rowOff>190501</xdr:rowOff>
    </xdr:to>
    <xdr:pic>
      <xdr:nvPicPr>
        <xdr:cNvPr id="28" name="Image 27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6" y="4524376"/>
          <a:ext cx="3429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13</xdr:col>
      <xdr:colOff>123826</xdr:colOff>
      <xdr:row>24</xdr:row>
      <xdr:rowOff>38101</xdr:rowOff>
    </xdr:from>
    <xdr:ext cx="342900" cy="342900"/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6" y="4524376"/>
          <a:ext cx="3429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123826</xdr:colOff>
      <xdr:row>26</xdr:row>
      <xdr:rowOff>38101</xdr:rowOff>
    </xdr:from>
    <xdr:ext cx="342900" cy="342900"/>
    <xdr:pic>
      <xdr:nvPicPr>
        <xdr:cNvPr id="31" name="Image 30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6" y="4524376"/>
          <a:ext cx="3429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123826</xdr:colOff>
      <xdr:row>28</xdr:row>
      <xdr:rowOff>38101</xdr:rowOff>
    </xdr:from>
    <xdr:ext cx="342900" cy="342900"/>
    <xdr:pic>
      <xdr:nvPicPr>
        <xdr:cNvPr id="32" name="Image 3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6" y="4524376"/>
          <a:ext cx="3429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123826</xdr:colOff>
      <xdr:row>30</xdr:row>
      <xdr:rowOff>38101</xdr:rowOff>
    </xdr:from>
    <xdr:ext cx="342900" cy="342900"/>
    <xdr:pic>
      <xdr:nvPicPr>
        <xdr:cNvPr id="33" name="Image 3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6" y="4524376"/>
          <a:ext cx="3429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13</xdr:col>
      <xdr:colOff>123826</xdr:colOff>
      <xdr:row>32</xdr:row>
      <xdr:rowOff>38101</xdr:rowOff>
    </xdr:from>
    <xdr:ext cx="342900" cy="342900"/>
    <xdr:pic>
      <xdr:nvPicPr>
        <xdr:cNvPr id="34" name="Image 33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6" y="4524376"/>
          <a:ext cx="34290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104775</xdr:colOff>
      <xdr:row>35</xdr:row>
      <xdr:rowOff>9525</xdr:rowOff>
    </xdr:from>
    <xdr:to>
      <xdr:col>11</xdr:col>
      <xdr:colOff>157876</xdr:colOff>
      <xdr:row>57</xdr:row>
      <xdr:rowOff>9525</xdr:rowOff>
    </xdr:to>
    <xdr:pic>
      <xdr:nvPicPr>
        <xdr:cNvPr id="35" name="Image 34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" y="7029450"/>
          <a:ext cx="8549401" cy="419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323850</xdr:colOff>
      <xdr:row>35</xdr:row>
      <xdr:rowOff>19050</xdr:rowOff>
    </xdr:from>
    <xdr:to>
      <xdr:col>16</xdr:col>
      <xdr:colOff>95250</xdr:colOff>
      <xdr:row>50</xdr:row>
      <xdr:rowOff>38100</xdr:rowOff>
    </xdr:to>
    <xdr:pic>
      <xdr:nvPicPr>
        <xdr:cNvPr id="36" name="Image 35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5850" y="7038975"/>
          <a:ext cx="3581400" cy="287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133350</xdr:colOff>
      <xdr:row>75</xdr:row>
      <xdr:rowOff>28575</xdr:rowOff>
    </xdr:from>
    <xdr:ext cx="467360" cy="342899"/>
    <xdr:pic>
      <xdr:nvPicPr>
        <xdr:cNvPr id="37" name="Image 36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358265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104776</xdr:colOff>
      <xdr:row>99</xdr:row>
      <xdr:rowOff>28576</xdr:rowOff>
    </xdr:from>
    <xdr:ext cx="457200" cy="342900"/>
    <xdr:pic>
      <xdr:nvPicPr>
        <xdr:cNvPr id="39" name="Image 38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6" y="18849976"/>
          <a:ext cx="45720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161925</xdr:colOff>
      <xdr:row>77</xdr:row>
      <xdr:rowOff>57151</xdr:rowOff>
    </xdr:from>
    <xdr:ext cx="381000" cy="276224"/>
    <xdr:pic>
      <xdr:nvPicPr>
        <xdr:cNvPr id="40" name="Image 39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4001751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257174</xdr:colOff>
      <xdr:row>119</xdr:row>
      <xdr:rowOff>0</xdr:rowOff>
    </xdr:from>
    <xdr:ext cx="351155" cy="390525"/>
    <xdr:pic>
      <xdr:nvPicPr>
        <xdr:cNvPr id="41" name="Image 40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4" y="22698075"/>
          <a:ext cx="351155" cy="3905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219075</xdr:colOff>
      <xdr:row>104</xdr:row>
      <xdr:rowOff>66675</xdr:rowOff>
    </xdr:from>
    <xdr:ext cx="349885" cy="333375"/>
    <xdr:pic>
      <xdr:nvPicPr>
        <xdr:cNvPr id="42" name="Image 41" descr="https://i0.wp.com/mmo-wiki.com/wp-content/uploads/2023/11/T_UI_item_material_wood_short_stock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19278600"/>
          <a:ext cx="349885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190500</xdr:colOff>
      <xdr:row>77</xdr:row>
      <xdr:rowOff>9526</xdr:rowOff>
    </xdr:from>
    <xdr:ext cx="435610" cy="361950"/>
    <xdr:pic>
      <xdr:nvPicPr>
        <xdr:cNvPr id="44" name="Image 43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0" y="13954126"/>
          <a:ext cx="435610" cy="3619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219075</xdr:colOff>
      <xdr:row>141</xdr:row>
      <xdr:rowOff>28575</xdr:rowOff>
    </xdr:from>
    <xdr:ext cx="325120" cy="323850"/>
    <xdr:pic>
      <xdr:nvPicPr>
        <xdr:cNvPr id="45" name="Image 44" descr="https://i0.wp.com/mmo-wiki.com/wp-content/uploads/2023/11/T_UI_item_material_wood_beams_stro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27212925"/>
          <a:ext cx="325120" cy="3238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238125</xdr:colOff>
      <xdr:row>140</xdr:row>
      <xdr:rowOff>190499</xdr:rowOff>
    </xdr:from>
    <xdr:ext cx="485775" cy="381001"/>
    <xdr:pic>
      <xdr:nvPicPr>
        <xdr:cNvPr id="46" name="Image 45" descr="https://i0.wp.com/mmo-wiki.com/wp-content/uploads/2023/11/T_UI_item_material_wood_planks_strong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31565849"/>
          <a:ext cx="485775" cy="38100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219075</xdr:colOff>
      <xdr:row>117</xdr:row>
      <xdr:rowOff>38100</xdr:rowOff>
    </xdr:from>
    <xdr:ext cx="371475" cy="314325"/>
    <xdr:pic>
      <xdr:nvPicPr>
        <xdr:cNvPr id="47" name="Image 46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2345650"/>
          <a:ext cx="371475" cy="3143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161925</xdr:colOff>
      <xdr:row>59</xdr:row>
      <xdr:rowOff>28576</xdr:rowOff>
    </xdr:from>
    <xdr:ext cx="343228" cy="361950"/>
    <xdr:pic>
      <xdr:nvPicPr>
        <xdr:cNvPr id="52" name="Image 51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48225" y="12020551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133350</xdr:colOff>
      <xdr:row>59</xdr:row>
      <xdr:rowOff>1</xdr:rowOff>
    </xdr:from>
    <xdr:to>
      <xdr:col>1</xdr:col>
      <xdr:colOff>523875</xdr:colOff>
      <xdr:row>60</xdr:row>
      <xdr:rowOff>171451</xdr:rowOff>
    </xdr:to>
    <xdr:pic>
      <xdr:nvPicPr>
        <xdr:cNvPr id="67" name="Image 66" descr="https://i0.wp.com/mmo-wiki.com/wp-content/uploads/2023/11/T_UI_wieldable_mainhand_2h_tools_construction_hammer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350" y="11991976"/>
          <a:ext cx="390525" cy="361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161925</xdr:colOff>
      <xdr:row>65</xdr:row>
      <xdr:rowOff>57150</xdr:rowOff>
    </xdr:from>
    <xdr:to>
      <xdr:col>1</xdr:col>
      <xdr:colOff>342900</xdr:colOff>
      <xdr:row>66</xdr:row>
      <xdr:rowOff>182589</xdr:rowOff>
    </xdr:to>
    <xdr:pic>
      <xdr:nvPicPr>
        <xdr:cNvPr id="68" name="Image 67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" y="12830175"/>
          <a:ext cx="180975" cy="315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104775</xdr:colOff>
      <xdr:row>61</xdr:row>
      <xdr:rowOff>28576</xdr:rowOff>
    </xdr:from>
    <xdr:to>
      <xdr:col>1</xdr:col>
      <xdr:colOff>323850</xdr:colOff>
      <xdr:row>62</xdr:row>
      <xdr:rowOff>179258</xdr:rowOff>
    </xdr:to>
    <xdr:pic>
      <xdr:nvPicPr>
        <xdr:cNvPr id="72" name="Image 7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12411076"/>
          <a:ext cx="219075" cy="341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42519</xdr:colOff>
      <xdr:row>72</xdr:row>
      <xdr:rowOff>517180</xdr:rowOff>
    </xdr:from>
    <xdr:to>
      <xdr:col>1</xdr:col>
      <xdr:colOff>589151</xdr:colOff>
      <xdr:row>75</xdr:row>
      <xdr:rowOff>25367</xdr:rowOff>
    </xdr:to>
    <xdr:pic>
      <xdr:nvPicPr>
        <xdr:cNvPr id="75" name="Image 74" descr="https://i0.wp.com/mmo-wiki.com/wp-content/uploads/2023/11/T_Icon_wieldable_mainhand_1h_torches_torch.png?resize=512%2C512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588766">
          <a:off x="804519" y="16843030"/>
          <a:ext cx="546632" cy="49878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200025</xdr:colOff>
      <xdr:row>73</xdr:row>
      <xdr:rowOff>1</xdr:rowOff>
    </xdr:from>
    <xdr:to>
      <xdr:col>9</xdr:col>
      <xdr:colOff>571500</xdr:colOff>
      <xdr:row>75</xdr:row>
      <xdr:rowOff>9526</xdr:rowOff>
    </xdr:to>
    <xdr:pic>
      <xdr:nvPicPr>
        <xdr:cNvPr id="77" name="Image 76" descr="https://i0.wp.com/mmo-wiki.com/wp-content/uploads/2023/11/T_UI_item_raw_material_tree_resin.png?resize=62%2C62&amp;ssl=1"/>
        <xdr:cNvPicPr/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3954126"/>
          <a:ext cx="371475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171451</xdr:colOff>
      <xdr:row>59</xdr:row>
      <xdr:rowOff>19050</xdr:rowOff>
    </xdr:from>
    <xdr:to>
      <xdr:col>9</xdr:col>
      <xdr:colOff>457201</xdr:colOff>
      <xdr:row>60</xdr:row>
      <xdr:rowOff>161925</xdr:rowOff>
    </xdr:to>
    <xdr:pic>
      <xdr:nvPicPr>
        <xdr:cNvPr id="78" name="Image 77" descr="https://i0.wp.com/mmo-wiki.com/wp-content/uploads/2023/11/T_UI_item_raw_material_rock_gneiss.png?resize=62%2C62&amp;ssl=1"/>
        <xdr:cNvPicPr/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1" y="12011025"/>
          <a:ext cx="28575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238126</xdr:colOff>
      <xdr:row>61</xdr:row>
      <xdr:rowOff>19050</xdr:rowOff>
    </xdr:from>
    <xdr:to>
      <xdr:col>9</xdr:col>
      <xdr:colOff>523876</xdr:colOff>
      <xdr:row>62</xdr:row>
      <xdr:rowOff>161925</xdr:rowOff>
    </xdr:to>
    <xdr:pic>
      <xdr:nvPicPr>
        <xdr:cNvPr id="79" name="Image 78" descr="https://i0.wp.com/mmo-wiki.com/wp-content/uploads/2023/11/T_UI_item_raw_material_rock_gneiss.png?resize=62%2C62&amp;ssl=1"/>
        <xdr:cNvPicPr/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6" y="12401550"/>
          <a:ext cx="28575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38100</xdr:colOff>
      <xdr:row>75</xdr:row>
      <xdr:rowOff>9526</xdr:rowOff>
    </xdr:from>
    <xdr:to>
      <xdr:col>1</xdr:col>
      <xdr:colOff>523875</xdr:colOff>
      <xdr:row>76</xdr:row>
      <xdr:rowOff>192306</xdr:rowOff>
    </xdr:to>
    <xdr:pic>
      <xdr:nvPicPr>
        <xdr:cNvPr id="80" name="Image 79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13563601"/>
          <a:ext cx="485775" cy="373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238125</xdr:colOff>
      <xdr:row>75</xdr:row>
      <xdr:rowOff>19051</xdr:rowOff>
    </xdr:from>
    <xdr:to>
      <xdr:col>12</xdr:col>
      <xdr:colOff>443865</xdr:colOff>
      <xdr:row>76</xdr:row>
      <xdr:rowOff>190501</xdr:rowOff>
    </xdr:to>
    <xdr:pic>
      <xdr:nvPicPr>
        <xdr:cNvPr id="82" name="Image 81" descr="https://i0.wp.com/mmo-wiki.com/wp-content/uploads/2023/11/T_UI_item_raw_material_plant_fibre_flax.png?resize=62%2C62&amp;ssl=1"/>
        <xdr:cNvPicPr/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96425" y="13573126"/>
          <a:ext cx="205740" cy="361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77</xdr:row>
      <xdr:rowOff>19050</xdr:rowOff>
    </xdr:from>
    <xdr:to>
      <xdr:col>1</xdr:col>
      <xdr:colOff>419100</xdr:colOff>
      <xdr:row>78</xdr:row>
      <xdr:rowOff>178161</xdr:rowOff>
    </xdr:to>
    <xdr:pic>
      <xdr:nvPicPr>
        <xdr:cNvPr id="83" name="Image 8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77" t="4082" r="1" b="9183"/>
        <a:stretch/>
      </xdr:blipFill>
      <xdr:spPr bwMode="auto">
        <a:xfrm>
          <a:off x="819150" y="13963650"/>
          <a:ext cx="361950" cy="34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133350</xdr:colOff>
      <xdr:row>77</xdr:row>
      <xdr:rowOff>28575</xdr:rowOff>
    </xdr:from>
    <xdr:ext cx="467360" cy="342899"/>
    <xdr:pic>
      <xdr:nvPicPr>
        <xdr:cNvPr id="84" name="Image 83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358265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15</xdr:col>
      <xdr:colOff>257175</xdr:colOff>
      <xdr:row>76</xdr:row>
      <xdr:rowOff>161925</xdr:rowOff>
    </xdr:from>
    <xdr:to>
      <xdr:col>15</xdr:col>
      <xdr:colOff>721359</xdr:colOff>
      <xdr:row>78</xdr:row>
      <xdr:rowOff>171450</xdr:rowOff>
    </xdr:to>
    <xdr:pic>
      <xdr:nvPicPr>
        <xdr:cNvPr id="85" name="Image 84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01475" y="13906500"/>
          <a:ext cx="464184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114301</xdr:colOff>
      <xdr:row>76</xdr:row>
      <xdr:rowOff>190500</xdr:rowOff>
    </xdr:from>
    <xdr:to>
      <xdr:col>18</xdr:col>
      <xdr:colOff>464345</xdr:colOff>
      <xdr:row>78</xdr:row>
      <xdr:rowOff>171450</xdr:rowOff>
    </xdr:to>
    <xdr:pic>
      <xdr:nvPicPr>
        <xdr:cNvPr id="86" name="Image 85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1" y="13935075"/>
          <a:ext cx="35004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114300</xdr:colOff>
      <xdr:row>79</xdr:row>
      <xdr:rowOff>28575</xdr:rowOff>
    </xdr:from>
    <xdr:to>
      <xdr:col>1</xdr:col>
      <xdr:colOff>527812</xdr:colOff>
      <xdr:row>80</xdr:row>
      <xdr:rowOff>190500</xdr:rowOff>
    </xdr:to>
    <xdr:pic>
      <xdr:nvPicPr>
        <xdr:cNvPr id="87" name="Image 86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14363700"/>
          <a:ext cx="413512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190500</xdr:colOff>
      <xdr:row>79</xdr:row>
      <xdr:rowOff>1</xdr:rowOff>
    </xdr:from>
    <xdr:ext cx="361950" cy="381340"/>
    <xdr:pic>
      <xdr:nvPicPr>
        <xdr:cNvPr id="88" name="Image 87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35000" contrast="7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4876800" y="14335126"/>
          <a:ext cx="361950" cy="381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76200</xdr:colOff>
      <xdr:row>81</xdr:row>
      <xdr:rowOff>47625</xdr:rowOff>
    </xdr:from>
    <xdr:to>
      <xdr:col>1</xdr:col>
      <xdr:colOff>504825</xdr:colOff>
      <xdr:row>82</xdr:row>
      <xdr:rowOff>171450</xdr:rowOff>
    </xdr:to>
    <xdr:pic>
      <xdr:nvPicPr>
        <xdr:cNvPr id="89" name="Image 88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14773275"/>
          <a:ext cx="4286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209550</xdr:colOff>
      <xdr:row>81</xdr:row>
      <xdr:rowOff>0</xdr:rowOff>
    </xdr:from>
    <xdr:to>
      <xdr:col>6</xdr:col>
      <xdr:colOff>574341</xdr:colOff>
      <xdr:row>82</xdr:row>
      <xdr:rowOff>161925</xdr:rowOff>
    </xdr:to>
    <xdr:pic>
      <xdr:nvPicPr>
        <xdr:cNvPr id="90" name="Image 8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47000" contrast="2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4725650"/>
          <a:ext cx="364791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209551</xdr:colOff>
      <xdr:row>81</xdr:row>
      <xdr:rowOff>19050</xdr:rowOff>
    </xdr:from>
    <xdr:to>
      <xdr:col>9</xdr:col>
      <xdr:colOff>531625</xdr:colOff>
      <xdr:row>82</xdr:row>
      <xdr:rowOff>161925</xdr:rowOff>
    </xdr:to>
    <xdr:pic>
      <xdr:nvPicPr>
        <xdr:cNvPr id="91" name="Image 90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35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1" y="14744700"/>
          <a:ext cx="322074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171451</xdr:colOff>
      <xdr:row>81</xdr:row>
      <xdr:rowOff>19050</xdr:rowOff>
    </xdr:from>
    <xdr:to>
      <xdr:col>12</xdr:col>
      <xdr:colOff>493129</xdr:colOff>
      <xdr:row>82</xdr:row>
      <xdr:rowOff>161925</xdr:rowOff>
    </xdr:to>
    <xdr:pic>
      <xdr:nvPicPr>
        <xdr:cNvPr id="92" name="Image 91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52000" contras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1" y="14744700"/>
          <a:ext cx="321678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83</xdr:row>
      <xdr:rowOff>9525</xdr:rowOff>
    </xdr:from>
    <xdr:to>
      <xdr:col>1</xdr:col>
      <xdr:colOff>552450</xdr:colOff>
      <xdr:row>84</xdr:row>
      <xdr:rowOff>184785</xdr:rowOff>
    </xdr:to>
    <xdr:pic>
      <xdr:nvPicPr>
        <xdr:cNvPr id="93" name="Image 92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15125700"/>
          <a:ext cx="51435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83</xdr:row>
      <xdr:rowOff>57151</xdr:rowOff>
    </xdr:from>
    <xdr:ext cx="381000" cy="276224"/>
    <xdr:pic>
      <xdr:nvPicPr>
        <xdr:cNvPr id="94" name="Image 93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4001751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83</xdr:row>
      <xdr:rowOff>28575</xdr:rowOff>
    </xdr:from>
    <xdr:ext cx="467360" cy="342899"/>
    <xdr:pic>
      <xdr:nvPicPr>
        <xdr:cNvPr id="95" name="Image 94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3973175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161926</xdr:colOff>
      <xdr:row>85</xdr:row>
      <xdr:rowOff>28575</xdr:rowOff>
    </xdr:from>
    <xdr:to>
      <xdr:col>1</xdr:col>
      <xdr:colOff>499028</xdr:colOff>
      <xdr:row>86</xdr:row>
      <xdr:rowOff>190500</xdr:rowOff>
    </xdr:to>
    <xdr:pic>
      <xdr:nvPicPr>
        <xdr:cNvPr id="96" name="Image 9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68" t="8000"/>
        <a:stretch/>
      </xdr:blipFill>
      <xdr:spPr bwMode="auto">
        <a:xfrm>
          <a:off x="923926" y="15535275"/>
          <a:ext cx="337102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85</xdr:row>
      <xdr:rowOff>47626</xdr:rowOff>
    </xdr:from>
    <xdr:ext cx="381000" cy="276224"/>
    <xdr:pic>
      <xdr:nvPicPr>
        <xdr:cNvPr id="97" name="Image 96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555432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209550</xdr:colOff>
      <xdr:row>85</xdr:row>
      <xdr:rowOff>66675</xdr:rowOff>
    </xdr:from>
    <xdr:to>
      <xdr:col>9</xdr:col>
      <xdr:colOff>504825</xdr:colOff>
      <xdr:row>86</xdr:row>
      <xdr:rowOff>180975</xdr:rowOff>
    </xdr:to>
    <xdr:pic>
      <xdr:nvPicPr>
        <xdr:cNvPr id="98" name="Image 97" descr="https://i0.wp.com/mmo-wiki.com/wp-content/uploads/2023/11/T_UI_item_material_iron_hinges.png?resize=256%2C256&amp;ssl=1"/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5573375"/>
          <a:ext cx="295275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171450</xdr:colOff>
      <xdr:row>85</xdr:row>
      <xdr:rowOff>9525</xdr:rowOff>
    </xdr:from>
    <xdr:to>
      <xdr:col>12</xdr:col>
      <xdr:colOff>527050</xdr:colOff>
      <xdr:row>86</xdr:row>
      <xdr:rowOff>161925</xdr:rowOff>
    </xdr:to>
    <xdr:pic>
      <xdr:nvPicPr>
        <xdr:cNvPr id="99" name="Image 98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0" y="15516225"/>
          <a:ext cx="35560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85725</xdr:colOff>
      <xdr:row>87</xdr:row>
      <xdr:rowOff>28575</xdr:rowOff>
    </xdr:from>
    <xdr:to>
      <xdr:col>1</xdr:col>
      <xdr:colOff>440315</xdr:colOff>
      <xdr:row>88</xdr:row>
      <xdr:rowOff>209550</xdr:rowOff>
    </xdr:to>
    <xdr:pic>
      <xdr:nvPicPr>
        <xdr:cNvPr id="100" name="Image 99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15925800"/>
          <a:ext cx="35459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87</xdr:row>
      <xdr:rowOff>47626</xdr:rowOff>
    </xdr:from>
    <xdr:ext cx="381000" cy="276224"/>
    <xdr:pic>
      <xdr:nvPicPr>
        <xdr:cNvPr id="101" name="Image 100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555432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209550</xdr:colOff>
      <xdr:row>87</xdr:row>
      <xdr:rowOff>66675</xdr:rowOff>
    </xdr:from>
    <xdr:ext cx="295275" cy="304800"/>
    <xdr:pic>
      <xdr:nvPicPr>
        <xdr:cNvPr id="102" name="Image 101" descr="https://i0.wp.com/mmo-wiki.com/wp-content/uploads/2023/11/T_UI_item_material_iron_hinges.png?resize=256%2C256&amp;ssl=1"/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0" y="15573375"/>
          <a:ext cx="295275" cy="3048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171450</xdr:colOff>
      <xdr:row>87</xdr:row>
      <xdr:rowOff>9525</xdr:rowOff>
    </xdr:from>
    <xdr:ext cx="355600" cy="342900"/>
    <xdr:pic>
      <xdr:nvPicPr>
        <xdr:cNvPr id="103" name="Image 102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0" y="15516225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57149</xdr:colOff>
      <xdr:row>88</xdr:row>
      <xdr:rowOff>381000</xdr:rowOff>
    </xdr:from>
    <xdr:to>
      <xdr:col>1</xdr:col>
      <xdr:colOff>733838</xdr:colOff>
      <xdr:row>90</xdr:row>
      <xdr:rowOff>161925</xdr:rowOff>
    </xdr:to>
    <xdr:pic>
      <xdr:nvPicPr>
        <xdr:cNvPr id="104" name="Image 103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49" y="16859250"/>
          <a:ext cx="676689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89</xdr:row>
      <xdr:rowOff>47626</xdr:rowOff>
    </xdr:from>
    <xdr:ext cx="381000" cy="276224"/>
    <xdr:pic>
      <xdr:nvPicPr>
        <xdr:cNvPr id="105" name="Image 104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5944851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219075</xdr:colOff>
      <xdr:row>89</xdr:row>
      <xdr:rowOff>9525</xdr:rowOff>
    </xdr:from>
    <xdr:to>
      <xdr:col>9</xdr:col>
      <xdr:colOff>647700</xdr:colOff>
      <xdr:row>91</xdr:row>
      <xdr:rowOff>19050</xdr:rowOff>
    </xdr:to>
    <xdr:pic>
      <xdr:nvPicPr>
        <xdr:cNvPr id="106" name="Image 105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8526125"/>
          <a:ext cx="428625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91</xdr:row>
      <xdr:rowOff>28576</xdr:rowOff>
    </xdr:from>
    <xdr:to>
      <xdr:col>1</xdr:col>
      <xdr:colOff>619125</xdr:colOff>
      <xdr:row>92</xdr:row>
      <xdr:rowOff>153330</xdr:rowOff>
    </xdr:to>
    <xdr:pic>
      <xdr:nvPicPr>
        <xdr:cNvPr id="108" name="Image 10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16897351"/>
          <a:ext cx="438150" cy="315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91</xdr:row>
      <xdr:rowOff>47626</xdr:rowOff>
    </xdr:from>
    <xdr:ext cx="381000" cy="276224"/>
    <xdr:pic>
      <xdr:nvPicPr>
        <xdr:cNvPr id="109" name="Image 108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63353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91</xdr:row>
      <xdr:rowOff>28575</xdr:rowOff>
    </xdr:from>
    <xdr:ext cx="467360" cy="342899"/>
    <xdr:pic>
      <xdr:nvPicPr>
        <xdr:cNvPr id="110" name="Image 109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514475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133350</xdr:colOff>
      <xdr:row>63</xdr:row>
      <xdr:rowOff>57150</xdr:rowOff>
    </xdr:from>
    <xdr:to>
      <xdr:col>1</xdr:col>
      <xdr:colOff>276225</xdr:colOff>
      <xdr:row>64</xdr:row>
      <xdr:rowOff>152400</xdr:rowOff>
    </xdr:to>
    <xdr:pic>
      <xdr:nvPicPr>
        <xdr:cNvPr id="111" name="Image 11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350" y="12830175"/>
          <a:ext cx="14287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66675</xdr:colOff>
      <xdr:row>93</xdr:row>
      <xdr:rowOff>47625</xdr:rowOff>
    </xdr:from>
    <xdr:to>
      <xdr:col>1</xdr:col>
      <xdr:colOff>381000</xdr:colOff>
      <xdr:row>95</xdr:row>
      <xdr:rowOff>12587</xdr:rowOff>
    </xdr:to>
    <xdr:pic>
      <xdr:nvPicPr>
        <xdr:cNvPr id="114" name="Image 113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7697450"/>
          <a:ext cx="314325" cy="3554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171450</xdr:colOff>
      <xdr:row>93</xdr:row>
      <xdr:rowOff>1</xdr:rowOff>
    </xdr:from>
    <xdr:to>
      <xdr:col>6</xdr:col>
      <xdr:colOff>657225</xdr:colOff>
      <xdr:row>94</xdr:row>
      <xdr:rowOff>171451</xdr:rowOff>
    </xdr:to>
    <xdr:pic>
      <xdr:nvPicPr>
        <xdr:cNvPr id="115" name="Image 114" descr="https://i0.wp.com/mmo-wiki.com/wp-content/uploads/2023/11/T_UI_item_raw_material_clay.png?resize=256%2C256&amp;ssl=1"/>
        <xdr:cNvPicPr/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7649826"/>
          <a:ext cx="485775" cy="361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161924</xdr:colOff>
      <xdr:row>95</xdr:row>
      <xdr:rowOff>38100</xdr:rowOff>
    </xdr:from>
    <xdr:to>
      <xdr:col>1</xdr:col>
      <xdr:colOff>552449</xdr:colOff>
      <xdr:row>96</xdr:row>
      <xdr:rowOff>193747</xdr:rowOff>
    </xdr:to>
    <xdr:pic>
      <xdr:nvPicPr>
        <xdr:cNvPr id="116" name="Image 115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4" y="18078450"/>
          <a:ext cx="390525" cy="346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190500</xdr:colOff>
      <xdr:row>95</xdr:row>
      <xdr:rowOff>1</xdr:rowOff>
    </xdr:from>
    <xdr:ext cx="361950" cy="381340"/>
    <xdr:pic>
      <xdr:nvPicPr>
        <xdr:cNvPr id="117" name="Image 116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3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4876800" y="14725651"/>
          <a:ext cx="361950" cy="381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88900</xdr:colOff>
      <xdr:row>97</xdr:row>
      <xdr:rowOff>38101</xdr:rowOff>
    </xdr:from>
    <xdr:to>
      <xdr:col>1</xdr:col>
      <xdr:colOff>666750</xdr:colOff>
      <xdr:row>99</xdr:row>
      <xdr:rowOff>9526</xdr:rowOff>
    </xdr:to>
    <xdr:pic>
      <xdr:nvPicPr>
        <xdr:cNvPr id="118" name="Image 117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900" y="18468976"/>
          <a:ext cx="57785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97</xdr:row>
      <xdr:rowOff>57151</xdr:rowOff>
    </xdr:from>
    <xdr:ext cx="381000" cy="276224"/>
    <xdr:pic>
      <xdr:nvPicPr>
        <xdr:cNvPr id="119" name="Image 118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43922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97</xdr:row>
      <xdr:rowOff>28575</xdr:rowOff>
    </xdr:from>
    <xdr:ext cx="467360" cy="342899"/>
    <xdr:pic>
      <xdr:nvPicPr>
        <xdr:cNvPr id="120" name="Image 119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436370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0</xdr:colOff>
      <xdr:row>99</xdr:row>
      <xdr:rowOff>0</xdr:rowOff>
    </xdr:from>
    <xdr:to>
      <xdr:col>1</xdr:col>
      <xdr:colOff>466725</xdr:colOff>
      <xdr:row>100</xdr:row>
      <xdr:rowOff>180975</xdr:rowOff>
    </xdr:to>
    <xdr:pic>
      <xdr:nvPicPr>
        <xdr:cNvPr id="121" name="Image 120" descr="https://i0.wp.com/mmo-wiki.com/wp-content/uploads/2023/11/T_Icon_wieldable_mainhand_2h_tools_basic_pick_axe.png?resize=512%2C512&amp;ssl=1"/>
        <xdr:cNvPicPr/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18821400"/>
          <a:ext cx="466725" cy="37147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9</xdr:col>
      <xdr:colOff>238126</xdr:colOff>
      <xdr:row>99</xdr:row>
      <xdr:rowOff>19050</xdr:rowOff>
    </xdr:from>
    <xdr:ext cx="285750" cy="333375"/>
    <xdr:pic>
      <xdr:nvPicPr>
        <xdr:cNvPr id="122" name="Image 121" descr="https://i0.wp.com/mmo-wiki.com/wp-content/uploads/2023/11/T_UI_item_raw_material_rock_gneiss.png?resize=62%2C62&amp;ssl=1"/>
        <xdr:cNvPicPr/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6" y="12401550"/>
          <a:ext cx="285750" cy="3333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742951</xdr:colOff>
      <xdr:row>104</xdr:row>
      <xdr:rowOff>28576</xdr:rowOff>
    </xdr:from>
    <xdr:to>
      <xdr:col>1</xdr:col>
      <xdr:colOff>647700</xdr:colOff>
      <xdr:row>105</xdr:row>
      <xdr:rowOff>161926</xdr:rowOff>
    </xdr:to>
    <xdr:pic>
      <xdr:nvPicPr>
        <xdr:cNvPr id="123" name="Image 12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667" b="12301"/>
        <a:stretch/>
      </xdr:blipFill>
      <xdr:spPr bwMode="auto">
        <a:xfrm>
          <a:off x="742951" y="19240501"/>
          <a:ext cx="666749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104</xdr:row>
      <xdr:rowOff>47626</xdr:rowOff>
    </xdr:from>
    <xdr:ext cx="381000" cy="276224"/>
    <xdr:pic>
      <xdr:nvPicPr>
        <xdr:cNvPr id="124" name="Image 123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63353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104</xdr:row>
      <xdr:rowOff>28575</xdr:rowOff>
    </xdr:from>
    <xdr:ext cx="467360" cy="342899"/>
    <xdr:pic>
      <xdr:nvPicPr>
        <xdr:cNvPr id="125" name="Image 124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5535275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66676</xdr:colOff>
      <xdr:row>101</xdr:row>
      <xdr:rowOff>47626</xdr:rowOff>
    </xdr:from>
    <xdr:to>
      <xdr:col>1</xdr:col>
      <xdr:colOff>542926</xdr:colOff>
      <xdr:row>102</xdr:row>
      <xdr:rowOff>188692</xdr:rowOff>
    </xdr:to>
    <xdr:pic>
      <xdr:nvPicPr>
        <xdr:cNvPr id="126" name="Image 12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187"/>
        <a:stretch/>
      </xdr:blipFill>
      <xdr:spPr bwMode="auto">
        <a:xfrm>
          <a:off x="828676" y="19259551"/>
          <a:ext cx="476250" cy="3315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101</xdr:row>
      <xdr:rowOff>47626</xdr:rowOff>
    </xdr:from>
    <xdr:ext cx="381000" cy="276224"/>
    <xdr:pic>
      <xdr:nvPicPr>
        <xdr:cNvPr id="127" name="Image 126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96500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101</xdr:row>
      <xdr:rowOff>28575</xdr:rowOff>
    </xdr:from>
    <xdr:ext cx="467360" cy="342899"/>
    <xdr:pic>
      <xdr:nvPicPr>
        <xdr:cNvPr id="128" name="Image 127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9631025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104775</xdr:colOff>
      <xdr:row>107</xdr:row>
      <xdr:rowOff>57151</xdr:rowOff>
    </xdr:from>
    <xdr:to>
      <xdr:col>1</xdr:col>
      <xdr:colOff>502285</xdr:colOff>
      <xdr:row>108</xdr:row>
      <xdr:rowOff>171451</xdr:rowOff>
    </xdr:to>
    <xdr:pic>
      <xdr:nvPicPr>
        <xdr:cNvPr id="129" name="Image 128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20050126"/>
          <a:ext cx="397510" cy="3048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238125</xdr:colOff>
      <xdr:row>107</xdr:row>
      <xdr:rowOff>19051</xdr:rowOff>
    </xdr:from>
    <xdr:ext cx="205740" cy="361950"/>
    <xdr:pic>
      <xdr:nvPicPr>
        <xdr:cNvPr id="130" name="Image 129" descr="https://i0.wp.com/mmo-wiki.com/wp-content/uploads/2023/11/T_UI_item_raw_material_plant_fibre_flax.png?resize=62%2C62&amp;ssl=1"/>
        <xdr:cNvPicPr/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96425" y="13963651"/>
          <a:ext cx="205740" cy="3619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104775</xdr:colOff>
      <xdr:row>109</xdr:row>
      <xdr:rowOff>38100</xdr:rowOff>
    </xdr:from>
    <xdr:to>
      <xdr:col>1</xdr:col>
      <xdr:colOff>571500</xdr:colOff>
      <xdr:row>110</xdr:row>
      <xdr:rowOff>170189</xdr:rowOff>
    </xdr:to>
    <xdr:pic>
      <xdr:nvPicPr>
        <xdr:cNvPr id="131" name="Image 13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9" r="-1"/>
        <a:stretch/>
      </xdr:blipFill>
      <xdr:spPr bwMode="auto">
        <a:xfrm>
          <a:off x="866775" y="20421600"/>
          <a:ext cx="466725" cy="322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109</xdr:row>
      <xdr:rowOff>47626</xdr:rowOff>
    </xdr:from>
    <xdr:ext cx="381000" cy="276224"/>
    <xdr:pic>
      <xdr:nvPicPr>
        <xdr:cNvPr id="132" name="Image 131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96500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109</xdr:row>
      <xdr:rowOff>28575</xdr:rowOff>
    </xdr:from>
    <xdr:ext cx="467360" cy="342899"/>
    <xdr:pic>
      <xdr:nvPicPr>
        <xdr:cNvPr id="133" name="Image 132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19631025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180975</xdr:colOff>
      <xdr:row>111</xdr:row>
      <xdr:rowOff>28575</xdr:rowOff>
    </xdr:from>
    <xdr:to>
      <xdr:col>1</xdr:col>
      <xdr:colOff>542925</xdr:colOff>
      <xdr:row>112</xdr:row>
      <xdr:rowOff>183573</xdr:rowOff>
    </xdr:to>
    <xdr:pic>
      <xdr:nvPicPr>
        <xdr:cNvPr id="134" name="Image 13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500"/>
        <a:stretch/>
      </xdr:blipFill>
      <xdr:spPr bwMode="auto">
        <a:xfrm>
          <a:off x="942975" y="20802600"/>
          <a:ext cx="361950" cy="345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111</xdr:row>
      <xdr:rowOff>47626</xdr:rowOff>
    </xdr:from>
    <xdr:ext cx="381000" cy="276224"/>
    <xdr:pic>
      <xdr:nvPicPr>
        <xdr:cNvPr id="135" name="Image 134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63353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190500</xdr:colOff>
      <xdr:row>111</xdr:row>
      <xdr:rowOff>104775</xdr:rowOff>
    </xdr:from>
    <xdr:ext cx="457200" cy="390525"/>
    <xdr:pic>
      <xdr:nvPicPr>
        <xdr:cNvPr id="136" name="Image 135" descr="https://i0.wp.com/mmo-wiki.com/wp-content/uploads/2023/11/T_UI_item_material_iron_hinges.png?resize=256%2C256&amp;ssl=1"/>
        <xdr:cNvPicPr/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20878800"/>
          <a:ext cx="457200" cy="3905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171450</xdr:colOff>
      <xdr:row>111</xdr:row>
      <xdr:rowOff>9525</xdr:rowOff>
    </xdr:from>
    <xdr:ext cx="355600" cy="342900"/>
    <xdr:pic>
      <xdr:nvPicPr>
        <xdr:cNvPr id="137" name="Image 136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0" y="16297275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76200</xdr:colOff>
      <xdr:row>113</xdr:row>
      <xdr:rowOff>28576</xdr:rowOff>
    </xdr:from>
    <xdr:to>
      <xdr:col>1</xdr:col>
      <xdr:colOff>555171</xdr:colOff>
      <xdr:row>114</xdr:row>
      <xdr:rowOff>142876</xdr:rowOff>
    </xdr:to>
    <xdr:pic>
      <xdr:nvPicPr>
        <xdr:cNvPr id="138" name="Image 137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21402676"/>
          <a:ext cx="478971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113</xdr:row>
      <xdr:rowOff>47626</xdr:rowOff>
    </xdr:from>
    <xdr:ext cx="381000" cy="276224"/>
    <xdr:pic>
      <xdr:nvPicPr>
        <xdr:cNvPr id="139" name="Image 138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0821651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113</xdr:row>
      <xdr:rowOff>28575</xdr:rowOff>
    </xdr:from>
    <xdr:ext cx="467360" cy="342899"/>
    <xdr:pic>
      <xdr:nvPicPr>
        <xdr:cNvPr id="140" name="Image 139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20412075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15</xdr:col>
      <xdr:colOff>123825</xdr:colOff>
      <xdr:row>113</xdr:row>
      <xdr:rowOff>38101</xdr:rowOff>
    </xdr:from>
    <xdr:to>
      <xdr:col>15</xdr:col>
      <xdr:colOff>521335</xdr:colOff>
      <xdr:row>114</xdr:row>
      <xdr:rowOff>152401</xdr:rowOff>
    </xdr:to>
    <xdr:pic>
      <xdr:nvPicPr>
        <xdr:cNvPr id="141" name="Image 140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68125" y="21412201"/>
          <a:ext cx="397510" cy="3048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12</xdr:col>
      <xdr:colOff>190500</xdr:colOff>
      <xdr:row>113</xdr:row>
      <xdr:rowOff>9526</xdr:rowOff>
    </xdr:from>
    <xdr:ext cx="435610" cy="361950"/>
    <xdr:pic>
      <xdr:nvPicPr>
        <xdr:cNvPr id="142" name="Image 141" descr="https://i0.wp.com/mmo-wiki.com/wp-content/uploads/2023/11/T_UI_item_material_wood_beams_rough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48800" y="14344651"/>
          <a:ext cx="435610" cy="3619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219076</xdr:colOff>
      <xdr:row>113</xdr:row>
      <xdr:rowOff>19050</xdr:rowOff>
    </xdr:from>
    <xdr:ext cx="350044" cy="371475"/>
    <xdr:pic>
      <xdr:nvPicPr>
        <xdr:cNvPr id="143" name="Image 142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54000" contrast="-1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9376" y="21393150"/>
          <a:ext cx="35004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85725</xdr:colOff>
      <xdr:row>115</xdr:row>
      <xdr:rowOff>66676</xdr:rowOff>
    </xdr:from>
    <xdr:to>
      <xdr:col>1</xdr:col>
      <xdr:colOff>609600</xdr:colOff>
      <xdr:row>116</xdr:row>
      <xdr:rowOff>195944</xdr:rowOff>
    </xdr:to>
    <xdr:pic>
      <xdr:nvPicPr>
        <xdr:cNvPr id="144" name="Image 143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21831301"/>
          <a:ext cx="523875" cy="319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115</xdr:row>
      <xdr:rowOff>47626</xdr:rowOff>
    </xdr:from>
    <xdr:ext cx="381000" cy="276224"/>
    <xdr:pic>
      <xdr:nvPicPr>
        <xdr:cNvPr id="145" name="Image 144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142172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114300</xdr:colOff>
      <xdr:row>115</xdr:row>
      <xdr:rowOff>0</xdr:rowOff>
    </xdr:from>
    <xdr:to>
      <xdr:col>9</xdr:col>
      <xdr:colOff>504825</xdr:colOff>
      <xdr:row>116</xdr:row>
      <xdr:rowOff>161925</xdr:rowOff>
    </xdr:to>
    <xdr:pic>
      <xdr:nvPicPr>
        <xdr:cNvPr id="146" name="Image 145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21764625"/>
          <a:ext cx="390525" cy="352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115</xdr:row>
      <xdr:rowOff>0</xdr:rowOff>
    </xdr:from>
    <xdr:to>
      <xdr:col>12</xdr:col>
      <xdr:colOff>545465</xdr:colOff>
      <xdr:row>117</xdr:row>
      <xdr:rowOff>2540</xdr:rowOff>
    </xdr:to>
    <xdr:pic>
      <xdr:nvPicPr>
        <xdr:cNvPr id="147" name="Image 146" descr="https://i0.wp.com/mmo-wiki.com/wp-content/uploads/2023/11/T_UI_item_material_wrought_iron_sheet_large.png?resize=256%2C256&amp;ssl=1"/>
        <xdr:cNvPicPr/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58300" y="21764625"/>
          <a:ext cx="545465" cy="5454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117</xdr:row>
      <xdr:rowOff>47626</xdr:rowOff>
    </xdr:from>
    <xdr:to>
      <xdr:col>1</xdr:col>
      <xdr:colOff>476250</xdr:colOff>
      <xdr:row>118</xdr:row>
      <xdr:rowOff>174138</xdr:rowOff>
    </xdr:to>
    <xdr:pic>
      <xdr:nvPicPr>
        <xdr:cNvPr id="148" name="Image 147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22355176"/>
          <a:ext cx="419100" cy="317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12</xdr:col>
      <xdr:colOff>171450</xdr:colOff>
      <xdr:row>117</xdr:row>
      <xdr:rowOff>9525</xdr:rowOff>
    </xdr:from>
    <xdr:ext cx="355600" cy="342900"/>
    <xdr:pic>
      <xdr:nvPicPr>
        <xdr:cNvPr id="149" name="Image 148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0" y="20783550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180975</xdr:colOff>
      <xdr:row>117</xdr:row>
      <xdr:rowOff>9525</xdr:rowOff>
    </xdr:from>
    <xdr:ext cx="457200" cy="390525"/>
    <xdr:pic>
      <xdr:nvPicPr>
        <xdr:cNvPr id="151" name="Image 150" descr="https://i0.wp.com/mmo-wiki.com/wp-content/uploads/2023/11/T_UI_item_material_iron_hinges.png?resize=256%2C256&amp;ssl=1"/>
        <xdr:cNvPicPr/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2317075"/>
          <a:ext cx="457200" cy="39052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200024</xdr:colOff>
      <xdr:row>119</xdr:row>
      <xdr:rowOff>85725</xdr:rowOff>
    </xdr:from>
    <xdr:to>
      <xdr:col>1</xdr:col>
      <xdr:colOff>533399</xdr:colOff>
      <xdr:row>120</xdr:row>
      <xdr:rowOff>158824</xdr:rowOff>
    </xdr:to>
    <xdr:pic>
      <xdr:nvPicPr>
        <xdr:cNvPr id="152" name="Image 151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4" y="22783800"/>
          <a:ext cx="333375" cy="263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219075</xdr:colOff>
      <xdr:row>119</xdr:row>
      <xdr:rowOff>38100</xdr:rowOff>
    </xdr:from>
    <xdr:ext cx="371475" cy="314325"/>
    <xdr:pic>
      <xdr:nvPicPr>
        <xdr:cNvPr id="153" name="Image 152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2345650"/>
          <a:ext cx="371475" cy="3143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142875</xdr:colOff>
      <xdr:row>119</xdr:row>
      <xdr:rowOff>19050</xdr:rowOff>
    </xdr:from>
    <xdr:ext cx="355600" cy="342900"/>
    <xdr:pic>
      <xdr:nvPicPr>
        <xdr:cNvPr id="154" name="Image 153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1175" y="22717125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123825</xdr:colOff>
      <xdr:row>119</xdr:row>
      <xdr:rowOff>38101</xdr:rowOff>
    </xdr:from>
    <xdr:ext cx="397510" cy="304800"/>
    <xdr:pic>
      <xdr:nvPicPr>
        <xdr:cNvPr id="155" name="Image 154" descr="https://i0.wp.com/mmo-wiki.com/wp-content/uploads/2023/11/T_UI_item_material_straw.png?resize=256%2C256&amp;ssl=1"/>
        <xdr:cNvPicPr/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68125" y="21412201"/>
          <a:ext cx="397510" cy="3048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114301</xdr:colOff>
      <xdr:row>118</xdr:row>
      <xdr:rowOff>190500</xdr:rowOff>
    </xdr:from>
    <xdr:ext cx="350044" cy="371475"/>
    <xdr:pic>
      <xdr:nvPicPr>
        <xdr:cNvPr id="156" name="Image 155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44601" y="14325600"/>
          <a:ext cx="35004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95249</xdr:colOff>
      <xdr:row>121</xdr:row>
      <xdr:rowOff>38100</xdr:rowOff>
    </xdr:from>
    <xdr:to>
      <xdr:col>1</xdr:col>
      <xdr:colOff>638174</xdr:colOff>
      <xdr:row>122</xdr:row>
      <xdr:rowOff>181111</xdr:rowOff>
    </xdr:to>
    <xdr:pic>
      <xdr:nvPicPr>
        <xdr:cNvPr id="157" name="Image 156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23126700"/>
          <a:ext cx="542925" cy="333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219075</xdr:colOff>
      <xdr:row>121</xdr:row>
      <xdr:rowOff>38100</xdr:rowOff>
    </xdr:from>
    <xdr:ext cx="371475" cy="314325"/>
    <xdr:pic>
      <xdr:nvPicPr>
        <xdr:cNvPr id="158" name="Image 157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2736175"/>
          <a:ext cx="371475" cy="3143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257174</xdr:colOff>
      <xdr:row>121</xdr:row>
      <xdr:rowOff>0</xdr:rowOff>
    </xdr:from>
    <xdr:ext cx="351155" cy="390525"/>
    <xdr:pic>
      <xdr:nvPicPr>
        <xdr:cNvPr id="159" name="Image 158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4" y="22698075"/>
          <a:ext cx="351155" cy="3905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133350</xdr:colOff>
      <xdr:row>121</xdr:row>
      <xdr:rowOff>28575</xdr:rowOff>
    </xdr:from>
    <xdr:ext cx="467360" cy="342899"/>
    <xdr:pic>
      <xdr:nvPicPr>
        <xdr:cNvPr id="160" name="Image 159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20412075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304800</xdr:colOff>
      <xdr:row>121</xdr:row>
      <xdr:rowOff>9525</xdr:rowOff>
    </xdr:from>
    <xdr:to>
      <xdr:col>12</xdr:col>
      <xdr:colOff>647700</xdr:colOff>
      <xdr:row>122</xdr:row>
      <xdr:rowOff>185573</xdr:rowOff>
    </xdr:to>
    <xdr:pic>
      <xdr:nvPicPr>
        <xdr:cNvPr id="161" name="Image 160"/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20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3098125"/>
          <a:ext cx="342900" cy="3665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152400</xdr:colOff>
      <xdr:row>61</xdr:row>
      <xdr:rowOff>1</xdr:rowOff>
    </xdr:from>
    <xdr:ext cx="343228" cy="361950"/>
    <xdr:pic>
      <xdr:nvPicPr>
        <xdr:cNvPr id="162" name="Image 161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38700" y="12382501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161925</xdr:colOff>
      <xdr:row>63</xdr:row>
      <xdr:rowOff>28576</xdr:rowOff>
    </xdr:from>
    <xdr:ext cx="343228" cy="361950"/>
    <xdr:pic>
      <xdr:nvPicPr>
        <xdr:cNvPr id="163" name="Image 162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48225" y="12020551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161925</xdr:colOff>
      <xdr:row>65</xdr:row>
      <xdr:rowOff>28576</xdr:rowOff>
    </xdr:from>
    <xdr:ext cx="343228" cy="361950"/>
    <xdr:pic>
      <xdr:nvPicPr>
        <xdr:cNvPr id="164" name="Image 163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48225" y="12020551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161925</xdr:colOff>
      <xdr:row>73</xdr:row>
      <xdr:rowOff>28576</xdr:rowOff>
    </xdr:from>
    <xdr:ext cx="343228" cy="361950"/>
    <xdr:pic>
      <xdr:nvPicPr>
        <xdr:cNvPr id="165" name="Image 164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48225" y="12020551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161925</xdr:colOff>
      <xdr:row>75</xdr:row>
      <xdr:rowOff>28576</xdr:rowOff>
    </xdr:from>
    <xdr:ext cx="343228" cy="361950"/>
    <xdr:pic>
      <xdr:nvPicPr>
        <xdr:cNvPr id="166" name="Image 165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48225" y="12020551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171960</xdr:colOff>
      <xdr:row>123</xdr:row>
      <xdr:rowOff>66675</xdr:rowOff>
    </xdr:from>
    <xdr:to>
      <xdr:col>1</xdr:col>
      <xdr:colOff>571500</xdr:colOff>
      <xdr:row>124</xdr:row>
      <xdr:rowOff>133350</xdr:rowOff>
    </xdr:to>
    <xdr:pic>
      <xdr:nvPicPr>
        <xdr:cNvPr id="167" name="Image 166"/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960" y="23545800"/>
          <a:ext cx="39954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209550</xdr:colOff>
      <xdr:row>123</xdr:row>
      <xdr:rowOff>28575</xdr:rowOff>
    </xdr:from>
    <xdr:to>
      <xdr:col>6</xdr:col>
      <xdr:colOff>571500</xdr:colOff>
      <xdr:row>125</xdr:row>
      <xdr:rowOff>0</xdr:rowOff>
    </xdr:to>
    <xdr:pic>
      <xdr:nvPicPr>
        <xdr:cNvPr id="168" name="Image 167" descr="https://i0.wp.com/mmo-wiki.com/wp-content/uploads/2023/11/T_UI_item_raw_material_large_animal_hide.png?resize=256%2C256&amp;ssl=1"/>
        <xdr:cNvPicPr/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23507700"/>
          <a:ext cx="361950" cy="3619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180975</xdr:colOff>
      <xdr:row>125</xdr:row>
      <xdr:rowOff>38100</xdr:rowOff>
    </xdr:from>
    <xdr:to>
      <xdr:col>1</xdr:col>
      <xdr:colOff>590550</xdr:colOff>
      <xdr:row>126</xdr:row>
      <xdr:rowOff>175260</xdr:rowOff>
    </xdr:to>
    <xdr:pic>
      <xdr:nvPicPr>
        <xdr:cNvPr id="169" name="Image 168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91"/>
        <a:stretch/>
      </xdr:blipFill>
      <xdr:spPr bwMode="auto">
        <a:xfrm>
          <a:off x="942975" y="23907750"/>
          <a:ext cx="409575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125</xdr:row>
      <xdr:rowOff>47626</xdr:rowOff>
    </xdr:from>
    <xdr:ext cx="381000" cy="276224"/>
    <xdr:pic>
      <xdr:nvPicPr>
        <xdr:cNvPr id="170" name="Image 169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1812251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161925</xdr:colOff>
      <xdr:row>111</xdr:row>
      <xdr:rowOff>47626</xdr:rowOff>
    </xdr:from>
    <xdr:ext cx="381000" cy="276224"/>
    <xdr:pic>
      <xdr:nvPicPr>
        <xdr:cNvPr id="171" name="Image 170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1812251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142876</xdr:colOff>
      <xdr:row>125</xdr:row>
      <xdr:rowOff>38100</xdr:rowOff>
    </xdr:from>
    <xdr:to>
      <xdr:col>9</xdr:col>
      <xdr:colOff>647700</xdr:colOff>
      <xdr:row>126</xdr:row>
      <xdr:rowOff>285750</xdr:rowOff>
    </xdr:to>
    <xdr:pic>
      <xdr:nvPicPr>
        <xdr:cNvPr id="173" name="Image 172" descr="https://i0.wp.com/mmo-wiki.com/wp-content/uploads/2023/11/T_UI_item_raw_material_plant_flower_datura_seed_pod.png?resize=62%2C62&amp;ssl=1"/>
        <xdr:cNvPicPr/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6" y="23907750"/>
          <a:ext cx="504824" cy="4381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12</xdr:col>
      <xdr:colOff>142875</xdr:colOff>
      <xdr:row>125</xdr:row>
      <xdr:rowOff>19050</xdr:rowOff>
    </xdr:from>
    <xdr:ext cx="355600" cy="342900"/>
    <xdr:pic>
      <xdr:nvPicPr>
        <xdr:cNvPr id="174" name="Image 173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1175" y="22717125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95250</xdr:colOff>
      <xdr:row>127</xdr:row>
      <xdr:rowOff>66675</xdr:rowOff>
    </xdr:from>
    <xdr:to>
      <xdr:col>1</xdr:col>
      <xdr:colOff>647700</xdr:colOff>
      <xdr:row>128</xdr:row>
      <xdr:rowOff>152400</xdr:rowOff>
    </xdr:to>
    <xdr:pic>
      <xdr:nvPicPr>
        <xdr:cNvPr id="175" name="Image 174"/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24517350"/>
          <a:ext cx="552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219075</xdr:colOff>
      <xdr:row>127</xdr:row>
      <xdr:rowOff>38100</xdr:rowOff>
    </xdr:from>
    <xdr:ext cx="371475" cy="314325"/>
    <xdr:pic>
      <xdr:nvPicPr>
        <xdr:cNvPr id="176" name="Image 175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2345650"/>
          <a:ext cx="371475" cy="3143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127</xdr:row>
      <xdr:rowOff>28575</xdr:rowOff>
    </xdr:from>
    <xdr:ext cx="467360" cy="342899"/>
    <xdr:pic>
      <xdr:nvPicPr>
        <xdr:cNvPr id="177" name="Image 176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21402675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257174</xdr:colOff>
      <xdr:row>127</xdr:row>
      <xdr:rowOff>0</xdr:rowOff>
    </xdr:from>
    <xdr:ext cx="351155" cy="390525"/>
    <xdr:pic>
      <xdr:nvPicPr>
        <xdr:cNvPr id="178" name="Image 177" descr="https://i0.wp.com/mmo-wiki.com/wp-content/uploads/2023/11/T_UI_item_material_wood_beam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29474" y="22698075"/>
          <a:ext cx="351155" cy="39052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180975</xdr:colOff>
      <xdr:row>129</xdr:row>
      <xdr:rowOff>28575</xdr:rowOff>
    </xdr:from>
    <xdr:to>
      <xdr:col>1</xdr:col>
      <xdr:colOff>628650</xdr:colOff>
      <xdr:row>130</xdr:row>
      <xdr:rowOff>198273</xdr:rowOff>
    </xdr:to>
    <xdr:pic>
      <xdr:nvPicPr>
        <xdr:cNvPr id="179" name="Image 178"/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24869775"/>
          <a:ext cx="447675" cy="360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129</xdr:row>
      <xdr:rowOff>47626</xdr:rowOff>
    </xdr:from>
    <xdr:ext cx="381000" cy="276224"/>
    <xdr:pic>
      <xdr:nvPicPr>
        <xdr:cNvPr id="180" name="Image 179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39172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142875</xdr:colOff>
      <xdr:row>129</xdr:row>
      <xdr:rowOff>19050</xdr:rowOff>
    </xdr:from>
    <xdr:ext cx="355600" cy="342900"/>
    <xdr:pic>
      <xdr:nvPicPr>
        <xdr:cNvPr id="181" name="Image 180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1175" y="23888700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209551</xdr:colOff>
      <xdr:row>129</xdr:row>
      <xdr:rowOff>19050</xdr:rowOff>
    </xdr:from>
    <xdr:ext cx="322074" cy="333375"/>
    <xdr:pic>
      <xdr:nvPicPr>
        <xdr:cNvPr id="182" name="Image 181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35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1" y="15135225"/>
          <a:ext cx="322074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304800</xdr:colOff>
      <xdr:row>131</xdr:row>
      <xdr:rowOff>38100</xdr:rowOff>
    </xdr:from>
    <xdr:to>
      <xdr:col>1</xdr:col>
      <xdr:colOff>628650</xdr:colOff>
      <xdr:row>132</xdr:row>
      <xdr:rowOff>193631</xdr:rowOff>
    </xdr:to>
    <xdr:pic>
      <xdr:nvPicPr>
        <xdr:cNvPr id="183" name="Image 182"/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" y="25269825"/>
          <a:ext cx="323850" cy="346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219075</xdr:colOff>
      <xdr:row>131</xdr:row>
      <xdr:rowOff>38100</xdr:rowOff>
    </xdr:from>
    <xdr:ext cx="371475" cy="314325"/>
    <xdr:pic>
      <xdr:nvPicPr>
        <xdr:cNvPr id="184" name="Image 183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4488775"/>
          <a:ext cx="371475" cy="3143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133350</xdr:colOff>
      <xdr:row>131</xdr:row>
      <xdr:rowOff>28575</xdr:rowOff>
    </xdr:from>
    <xdr:ext cx="467360" cy="342899"/>
    <xdr:pic>
      <xdr:nvPicPr>
        <xdr:cNvPr id="185" name="Image 184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2447925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219075</xdr:colOff>
      <xdr:row>131</xdr:row>
      <xdr:rowOff>66675</xdr:rowOff>
    </xdr:from>
    <xdr:ext cx="349885" cy="333375"/>
    <xdr:pic>
      <xdr:nvPicPr>
        <xdr:cNvPr id="186" name="Image 185" descr="https://i0.wp.com/mmo-wiki.com/wp-content/uploads/2023/11/T_UI_item_material_wood_short_stock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19669125"/>
          <a:ext cx="349885" cy="3333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161926</xdr:colOff>
      <xdr:row>133</xdr:row>
      <xdr:rowOff>85725</xdr:rowOff>
    </xdr:from>
    <xdr:to>
      <xdr:col>1</xdr:col>
      <xdr:colOff>447676</xdr:colOff>
      <xdr:row>134</xdr:row>
      <xdr:rowOff>169232</xdr:rowOff>
    </xdr:to>
    <xdr:pic>
      <xdr:nvPicPr>
        <xdr:cNvPr id="187" name="Image 18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6" y="25707975"/>
          <a:ext cx="285750" cy="274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133</xdr:row>
      <xdr:rowOff>47626</xdr:rowOff>
    </xdr:from>
    <xdr:ext cx="381000" cy="276224"/>
    <xdr:pic>
      <xdr:nvPicPr>
        <xdr:cNvPr id="188" name="Image 187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1812251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142875</xdr:colOff>
      <xdr:row>133</xdr:row>
      <xdr:rowOff>19050</xdr:rowOff>
    </xdr:from>
    <xdr:ext cx="355600" cy="342900"/>
    <xdr:pic>
      <xdr:nvPicPr>
        <xdr:cNvPr id="189" name="Image 188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1175" y="24860250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209551</xdr:colOff>
      <xdr:row>133</xdr:row>
      <xdr:rowOff>19050</xdr:rowOff>
    </xdr:from>
    <xdr:ext cx="322074" cy="333375"/>
    <xdr:pic>
      <xdr:nvPicPr>
        <xdr:cNvPr id="190" name="Image 189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35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1" y="24860250"/>
          <a:ext cx="322074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152400</xdr:colOff>
      <xdr:row>135</xdr:row>
      <xdr:rowOff>47625</xdr:rowOff>
    </xdr:from>
    <xdr:to>
      <xdr:col>1</xdr:col>
      <xdr:colOff>571500</xdr:colOff>
      <xdr:row>136</xdr:row>
      <xdr:rowOff>167569</xdr:rowOff>
    </xdr:to>
    <xdr:pic>
      <xdr:nvPicPr>
        <xdr:cNvPr id="191" name="Image 190"/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" y="26060400"/>
          <a:ext cx="419100" cy="3104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161925</xdr:colOff>
      <xdr:row>135</xdr:row>
      <xdr:rowOff>47626</xdr:rowOff>
    </xdr:from>
    <xdr:ext cx="381000" cy="276224"/>
    <xdr:pic>
      <xdr:nvPicPr>
        <xdr:cNvPr id="192" name="Image 191" descr="https://i0.wp.com/mmo-wiki.com/wp-content/uploads/2023/11/T_UI_item_material_wood_planks_rough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23917276"/>
          <a:ext cx="381000" cy="27622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66676</xdr:colOff>
      <xdr:row>135</xdr:row>
      <xdr:rowOff>28575</xdr:rowOff>
    </xdr:from>
    <xdr:ext cx="457199" cy="381000"/>
    <xdr:pic>
      <xdr:nvPicPr>
        <xdr:cNvPr id="193" name="Image 192" descr="https://i0.wp.com/mmo-wiki.com/wp-content/uploads/2023/11/T_UI_item_raw_material_plant_flower_datura_seed_pod.png?resize=62%2C62&amp;ssl=1"/>
        <xdr:cNvPicPr/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6" y="26041350"/>
          <a:ext cx="457199" cy="3810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142875</xdr:colOff>
      <xdr:row>135</xdr:row>
      <xdr:rowOff>19050</xdr:rowOff>
    </xdr:from>
    <xdr:ext cx="355600" cy="342900"/>
    <xdr:pic>
      <xdr:nvPicPr>
        <xdr:cNvPr id="194" name="Image 193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1175" y="23888700"/>
          <a:ext cx="355600" cy="3429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171450</xdr:colOff>
      <xdr:row>137</xdr:row>
      <xdr:rowOff>28576</xdr:rowOff>
    </xdr:from>
    <xdr:to>
      <xdr:col>1</xdr:col>
      <xdr:colOff>742950</xdr:colOff>
      <xdr:row>138</xdr:row>
      <xdr:rowOff>160606</xdr:rowOff>
    </xdr:to>
    <xdr:pic>
      <xdr:nvPicPr>
        <xdr:cNvPr id="195" name="Image 194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0" y="26431876"/>
          <a:ext cx="571500" cy="322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219076</xdr:colOff>
      <xdr:row>137</xdr:row>
      <xdr:rowOff>19050</xdr:rowOff>
    </xdr:from>
    <xdr:ext cx="350044" cy="371475"/>
    <xdr:pic>
      <xdr:nvPicPr>
        <xdr:cNvPr id="196" name="Image 195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54000" contrast="-1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9376" y="21393150"/>
          <a:ext cx="350044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0</xdr:colOff>
      <xdr:row>137</xdr:row>
      <xdr:rowOff>0</xdr:rowOff>
    </xdr:from>
    <xdr:to>
      <xdr:col>9</xdr:col>
      <xdr:colOff>476250</xdr:colOff>
      <xdr:row>139</xdr:row>
      <xdr:rowOff>9525</xdr:rowOff>
    </xdr:to>
    <xdr:pic>
      <xdr:nvPicPr>
        <xdr:cNvPr id="197" name="Image 196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6403300"/>
          <a:ext cx="476250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142875</xdr:colOff>
      <xdr:row>138</xdr:row>
      <xdr:rowOff>190500</xdr:rowOff>
    </xdr:from>
    <xdr:to>
      <xdr:col>1</xdr:col>
      <xdr:colOff>571500</xdr:colOff>
      <xdr:row>140</xdr:row>
      <xdr:rowOff>114300</xdr:rowOff>
    </xdr:to>
    <xdr:pic>
      <xdr:nvPicPr>
        <xdr:cNvPr id="198" name="Image 197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26784300"/>
          <a:ext cx="4286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209550</xdr:colOff>
      <xdr:row>139</xdr:row>
      <xdr:rowOff>0</xdr:rowOff>
    </xdr:from>
    <xdr:ext cx="364791" cy="352425"/>
    <xdr:pic>
      <xdr:nvPicPr>
        <xdr:cNvPr id="199" name="Image 19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47000" contrast="2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5116175"/>
          <a:ext cx="364791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209551</xdr:colOff>
      <xdr:row>139</xdr:row>
      <xdr:rowOff>19050</xdr:rowOff>
    </xdr:from>
    <xdr:ext cx="322074" cy="333375"/>
    <xdr:pic>
      <xdr:nvPicPr>
        <xdr:cNvPr id="200" name="Image 199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35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1851" y="15135225"/>
          <a:ext cx="322074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</xdr:col>
      <xdr:colOff>171451</xdr:colOff>
      <xdr:row>139</xdr:row>
      <xdr:rowOff>19050</xdr:rowOff>
    </xdr:from>
    <xdr:ext cx="321678" cy="333375"/>
    <xdr:pic>
      <xdr:nvPicPr>
        <xdr:cNvPr id="201" name="Image 200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52000" contrast="3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1" y="15135225"/>
          <a:ext cx="321678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114300</xdr:colOff>
      <xdr:row>141</xdr:row>
      <xdr:rowOff>28575</xdr:rowOff>
    </xdr:from>
    <xdr:to>
      <xdr:col>1</xdr:col>
      <xdr:colOff>657225</xdr:colOff>
      <xdr:row>142</xdr:row>
      <xdr:rowOff>165064</xdr:rowOff>
    </xdr:to>
    <xdr:pic>
      <xdr:nvPicPr>
        <xdr:cNvPr id="202" name="Image 201"/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27212925"/>
          <a:ext cx="542925" cy="326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114300</xdr:colOff>
      <xdr:row>141</xdr:row>
      <xdr:rowOff>19050</xdr:rowOff>
    </xdr:from>
    <xdr:ext cx="467360" cy="342899"/>
    <xdr:pic>
      <xdr:nvPicPr>
        <xdr:cNvPr id="203" name="Image 202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2720340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15</xdr:col>
      <xdr:colOff>171449</xdr:colOff>
      <xdr:row>141</xdr:row>
      <xdr:rowOff>9525</xdr:rowOff>
    </xdr:from>
    <xdr:to>
      <xdr:col>15</xdr:col>
      <xdr:colOff>504824</xdr:colOff>
      <xdr:row>142</xdr:row>
      <xdr:rowOff>175391</xdr:rowOff>
    </xdr:to>
    <xdr:pic>
      <xdr:nvPicPr>
        <xdr:cNvPr id="204" name="Image 203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rightnessContrast bright="43000" contrast="-1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49" y="27193875"/>
          <a:ext cx="333375" cy="356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219075</xdr:colOff>
      <xdr:row>143</xdr:row>
      <xdr:rowOff>28575</xdr:rowOff>
    </xdr:from>
    <xdr:to>
      <xdr:col>1</xdr:col>
      <xdr:colOff>590551</xdr:colOff>
      <xdr:row>144</xdr:row>
      <xdr:rowOff>180975</xdr:rowOff>
    </xdr:to>
    <xdr:pic>
      <xdr:nvPicPr>
        <xdr:cNvPr id="205" name="Image 204"/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brightnessContrast brigh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" y="27603450"/>
          <a:ext cx="371476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219075</xdr:colOff>
      <xdr:row>143</xdr:row>
      <xdr:rowOff>66675</xdr:rowOff>
    </xdr:from>
    <xdr:ext cx="349885" cy="333375"/>
    <xdr:pic>
      <xdr:nvPicPr>
        <xdr:cNvPr id="206" name="Image 205" descr="https://i0.wp.com/mmo-wiki.com/wp-content/uploads/2023/11/T_UI_item_material_wood_short_stock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77375" y="25298400"/>
          <a:ext cx="349885" cy="3333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1</xdr:colOff>
      <xdr:row>143</xdr:row>
      <xdr:rowOff>0</xdr:rowOff>
    </xdr:from>
    <xdr:to>
      <xdr:col>9</xdr:col>
      <xdr:colOff>495301</xdr:colOff>
      <xdr:row>144</xdr:row>
      <xdr:rowOff>180975</xdr:rowOff>
    </xdr:to>
    <xdr:pic>
      <xdr:nvPicPr>
        <xdr:cNvPr id="207" name="Image 206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27574875"/>
          <a:ext cx="495300" cy="371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209550</xdr:colOff>
      <xdr:row>145</xdr:row>
      <xdr:rowOff>19050</xdr:rowOff>
    </xdr:from>
    <xdr:to>
      <xdr:col>1</xdr:col>
      <xdr:colOff>714375</xdr:colOff>
      <xdr:row>147</xdr:row>
      <xdr:rowOff>10222</xdr:rowOff>
    </xdr:to>
    <xdr:pic>
      <xdr:nvPicPr>
        <xdr:cNvPr id="208" name="Image 20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65"/>
        <a:stretch/>
      </xdr:blipFill>
      <xdr:spPr bwMode="auto">
        <a:xfrm>
          <a:off x="971550" y="27984450"/>
          <a:ext cx="504825" cy="38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238125</xdr:colOff>
      <xdr:row>145</xdr:row>
      <xdr:rowOff>28574</xdr:rowOff>
    </xdr:from>
    <xdr:ext cx="485775" cy="381001"/>
    <xdr:pic>
      <xdr:nvPicPr>
        <xdr:cNvPr id="209" name="Image 208" descr="https://i0.wp.com/mmo-wiki.com/wp-content/uploads/2023/11/T_UI_item_material_wood_planks_strong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7212924"/>
          <a:ext cx="485775" cy="38100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171449</xdr:colOff>
      <xdr:row>145</xdr:row>
      <xdr:rowOff>9525</xdr:rowOff>
    </xdr:from>
    <xdr:ext cx="333375" cy="356366"/>
    <xdr:pic>
      <xdr:nvPicPr>
        <xdr:cNvPr id="210" name="Image 209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rightnessContrast bright="43000" contrast="-1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49" y="27193875"/>
          <a:ext cx="333375" cy="356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180975</xdr:colOff>
      <xdr:row>145</xdr:row>
      <xdr:rowOff>9525</xdr:rowOff>
    </xdr:from>
    <xdr:ext cx="457200" cy="390525"/>
    <xdr:pic>
      <xdr:nvPicPr>
        <xdr:cNvPr id="211" name="Image 210" descr="https://i0.wp.com/mmo-wiki.com/wp-content/uploads/2023/11/T_UI_item_material_iron_hinges.png?resize=256%2C256&amp;ssl=1"/>
        <xdr:cNvPicPr/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2317075"/>
          <a:ext cx="457200" cy="39052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142875</xdr:colOff>
      <xdr:row>145</xdr:row>
      <xdr:rowOff>9525</xdr:rowOff>
    </xdr:from>
    <xdr:to>
      <xdr:col>12</xdr:col>
      <xdr:colOff>485775</xdr:colOff>
      <xdr:row>146</xdr:row>
      <xdr:rowOff>171450</xdr:rowOff>
    </xdr:to>
    <xdr:pic>
      <xdr:nvPicPr>
        <xdr:cNvPr id="212" name="Image 211" descr="https://i0.wp.com/mmo-wiki.com/wp-content/uploads/2023/11/T_UI_item_material_wrought_iron_sheet.png?resize=256%2C256&amp;ssl=1"/>
        <xdr:cNvPicPr/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1175" y="27974925"/>
          <a:ext cx="342900" cy="352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285750</xdr:colOff>
      <xdr:row>147</xdr:row>
      <xdr:rowOff>47626</xdr:rowOff>
    </xdr:from>
    <xdr:to>
      <xdr:col>1</xdr:col>
      <xdr:colOff>638175</xdr:colOff>
      <xdr:row>148</xdr:row>
      <xdr:rowOff>177872</xdr:rowOff>
    </xdr:to>
    <xdr:pic>
      <xdr:nvPicPr>
        <xdr:cNvPr id="213" name="Image 212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" y="28403551"/>
          <a:ext cx="352425" cy="3207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238125</xdr:colOff>
      <xdr:row>147</xdr:row>
      <xdr:rowOff>28574</xdr:rowOff>
    </xdr:from>
    <xdr:ext cx="485775" cy="381001"/>
    <xdr:pic>
      <xdr:nvPicPr>
        <xdr:cNvPr id="214" name="Image 213" descr="https://i0.wp.com/mmo-wiki.com/wp-content/uploads/2023/11/T_UI_item_material_wood_planks_strong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7993974"/>
          <a:ext cx="485775" cy="38100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171449</xdr:colOff>
      <xdr:row>147</xdr:row>
      <xdr:rowOff>9525</xdr:rowOff>
    </xdr:from>
    <xdr:ext cx="333375" cy="356366"/>
    <xdr:pic>
      <xdr:nvPicPr>
        <xdr:cNvPr id="215" name="Image 214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brightnessContrast bright="43000" contrast="-1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49" y="27974925"/>
          <a:ext cx="333375" cy="356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</xdr:col>
      <xdr:colOff>114300</xdr:colOff>
      <xdr:row>147</xdr:row>
      <xdr:rowOff>19050</xdr:rowOff>
    </xdr:from>
    <xdr:ext cx="467360" cy="342899"/>
    <xdr:pic>
      <xdr:nvPicPr>
        <xdr:cNvPr id="216" name="Image 215" descr="https://i0.wp.com/mmo-wiki.com/wp-content/uploads/2023/11/T_UI_item_material_wood_pegs.png?resize=256%2C256&amp;ssl=1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27203400"/>
          <a:ext cx="467360" cy="34289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161926</xdr:colOff>
      <xdr:row>67</xdr:row>
      <xdr:rowOff>66675</xdr:rowOff>
    </xdr:from>
    <xdr:ext cx="409574" cy="390525"/>
    <xdr:pic>
      <xdr:nvPicPr>
        <xdr:cNvPr id="219" name="Image 218" descr="https://i0.wp.com/mmo-wiki.com/wp-content/uploads/2023/11/T_UI_item_raw_material_rock_gneiss.png?resize=62%2C62&amp;ssl=1"/>
        <xdr:cNvPicPr/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6" y="13620750"/>
          <a:ext cx="409574" cy="3905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161925</xdr:colOff>
      <xdr:row>68</xdr:row>
      <xdr:rowOff>28576</xdr:rowOff>
    </xdr:from>
    <xdr:ext cx="343228" cy="361950"/>
    <xdr:pic>
      <xdr:nvPicPr>
        <xdr:cNvPr id="220" name="Image 219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48225" y="12020551"/>
          <a:ext cx="343228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</xdr:col>
      <xdr:colOff>190499</xdr:colOff>
      <xdr:row>68</xdr:row>
      <xdr:rowOff>0</xdr:rowOff>
    </xdr:from>
    <xdr:ext cx="470115" cy="495299"/>
    <xdr:pic>
      <xdr:nvPicPr>
        <xdr:cNvPr id="221" name="Image 220" descr="C:\Users\pimpr\AppData\Local\Packages\Microsoft.Windows.Photos_8wekyb3d8bbwe\TempState\ShareServiceTempFolder\stairs &amp; railing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bright="35000" contrast="7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9748" t="24444" r="6708" b="66815"/>
        <a:stretch/>
      </xdr:blipFill>
      <xdr:spPr bwMode="auto">
        <a:xfrm>
          <a:off x="9448799" y="14077950"/>
          <a:ext cx="470115" cy="495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6</xdr:col>
      <xdr:colOff>228599</xdr:colOff>
      <xdr:row>70</xdr:row>
      <xdr:rowOff>47625</xdr:rowOff>
    </xdr:from>
    <xdr:to>
      <xdr:col>6</xdr:col>
      <xdr:colOff>542924</xdr:colOff>
      <xdr:row>70</xdr:row>
      <xdr:rowOff>504825</xdr:rowOff>
    </xdr:to>
    <xdr:pic>
      <xdr:nvPicPr>
        <xdr:cNvPr id="222" name="Image 221" descr="https://i0.wp.com/mmo-wiki.com/wp-content/uploads/2023/11/T_UI_item_raw_material_plant_fibre_flax.png?resize=62%2C62&amp;ssl=1"/>
        <xdr:cNvPicPr/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899" y="15173325"/>
          <a:ext cx="314325" cy="4572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12</xdr:col>
      <xdr:colOff>123824</xdr:colOff>
      <xdr:row>70</xdr:row>
      <xdr:rowOff>19050</xdr:rowOff>
    </xdr:from>
    <xdr:ext cx="504825" cy="532362"/>
    <xdr:pic>
      <xdr:nvPicPr>
        <xdr:cNvPr id="223" name="Image 222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9382124" y="15144750"/>
          <a:ext cx="504825" cy="532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76199</xdr:colOff>
      <xdr:row>70</xdr:row>
      <xdr:rowOff>38100</xdr:rowOff>
    </xdr:from>
    <xdr:to>
      <xdr:col>9</xdr:col>
      <xdr:colOff>619124</xdr:colOff>
      <xdr:row>70</xdr:row>
      <xdr:rowOff>561975</xdr:rowOff>
    </xdr:to>
    <xdr:pic>
      <xdr:nvPicPr>
        <xdr:cNvPr id="224" name="Image 223" descr="https://i0.wp.com/mmo-wiki.com/wp-content/uploads/2023/11/T_UI_item_raw_material_bone_fragments.png?resize=256%2C256&amp;ssl=1"/>
        <xdr:cNvPicPr/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499" y="15163800"/>
          <a:ext cx="542925" cy="52387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12</xdr:col>
      <xdr:colOff>123824</xdr:colOff>
      <xdr:row>69</xdr:row>
      <xdr:rowOff>19050</xdr:rowOff>
    </xdr:from>
    <xdr:ext cx="504825" cy="532362"/>
    <xdr:pic>
      <xdr:nvPicPr>
        <xdr:cNvPr id="225" name="Image 224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9382124" y="15144750"/>
          <a:ext cx="504825" cy="532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76199</xdr:colOff>
      <xdr:row>69</xdr:row>
      <xdr:rowOff>38100</xdr:rowOff>
    </xdr:from>
    <xdr:ext cx="542925" cy="523875"/>
    <xdr:pic>
      <xdr:nvPicPr>
        <xdr:cNvPr id="226" name="Image 225" descr="https://i0.wp.com/mmo-wiki.com/wp-content/uploads/2023/11/T_UI_item_raw_material_bone_fragments.png?resize=256%2C256&amp;ssl=1"/>
        <xdr:cNvPicPr/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499" y="15163800"/>
          <a:ext cx="542925" cy="5238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0</xdr:colOff>
      <xdr:row>71</xdr:row>
      <xdr:rowOff>0</xdr:rowOff>
    </xdr:from>
    <xdr:ext cx="641350" cy="641350"/>
    <xdr:pic>
      <xdr:nvPicPr>
        <xdr:cNvPr id="227" name="Image 226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5725775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0</xdr:colOff>
      <xdr:row>71</xdr:row>
      <xdr:rowOff>0</xdr:rowOff>
    </xdr:from>
    <xdr:ext cx="641350" cy="641350"/>
    <xdr:pic>
      <xdr:nvPicPr>
        <xdr:cNvPr id="228" name="Image 227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15725775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0</xdr:colOff>
      <xdr:row>71</xdr:row>
      <xdr:rowOff>0</xdr:rowOff>
    </xdr:from>
    <xdr:to>
      <xdr:col>12</xdr:col>
      <xdr:colOff>627380</xdr:colOff>
      <xdr:row>72</xdr:row>
      <xdr:rowOff>36376</xdr:rowOff>
    </xdr:to>
    <xdr:pic>
      <xdr:nvPicPr>
        <xdr:cNvPr id="229" name="Image 228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58300" y="15725775"/>
          <a:ext cx="627380" cy="63645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103</xdr:row>
      <xdr:rowOff>0</xdr:rowOff>
    </xdr:from>
    <xdr:to>
      <xdr:col>6</xdr:col>
      <xdr:colOff>342900</xdr:colOff>
      <xdr:row>103</xdr:row>
      <xdr:rowOff>366548</xdr:rowOff>
    </xdr:to>
    <xdr:pic>
      <xdr:nvPicPr>
        <xdr:cNvPr id="230" name="Image 229"/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20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2974300"/>
          <a:ext cx="342900" cy="3665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95250</xdr:colOff>
      <xdr:row>103</xdr:row>
      <xdr:rowOff>0</xdr:rowOff>
    </xdr:from>
    <xdr:to>
      <xdr:col>9</xdr:col>
      <xdr:colOff>581025</xdr:colOff>
      <xdr:row>103</xdr:row>
      <xdr:rowOff>466725</xdr:rowOff>
    </xdr:to>
    <xdr:pic>
      <xdr:nvPicPr>
        <xdr:cNvPr id="231" name="Image 230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2974300"/>
          <a:ext cx="485775" cy="4667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133350</xdr:colOff>
      <xdr:row>105</xdr:row>
      <xdr:rowOff>200024</xdr:rowOff>
    </xdr:from>
    <xdr:ext cx="419100" cy="441961"/>
    <xdr:pic>
      <xdr:nvPicPr>
        <xdr:cNvPr id="233" name="Image 232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9000" contrast="6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4819650" y="23888699"/>
          <a:ext cx="419100" cy="441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1</xdr:colOff>
      <xdr:row>106</xdr:row>
      <xdr:rowOff>1</xdr:rowOff>
    </xdr:from>
    <xdr:to>
      <xdr:col>9</xdr:col>
      <xdr:colOff>438151</xdr:colOff>
      <xdr:row>106</xdr:row>
      <xdr:rowOff>489933</xdr:rowOff>
    </xdr:to>
    <xdr:pic>
      <xdr:nvPicPr>
        <xdr:cNvPr id="234" name="Image 233"/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brightnessContrast bright="33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23888701"/>
          <a:ext cx="438150" cy="489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209550</xdr:colOff>
      <xdr:row>151</xdr:row>
      <xdr:rowOff>9525</xdr:rowOff>
    </xdr:from>
    <xdr:ext cx="419100" cy="366049"/>
    <xdr:pic>
      <xdr:nvPicPr>
        <xdr:cNvPr id="235" name="Image 234"/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33147000"/>
          <a:ext cx="419100" cy="366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142875</xdr:colOff>
      <xdr:row>150</xdr:row>
      <xdr:rowOff>190500</xdr:rowOff>
    </xdr:from>
    <xdr:ext cx="466725" cy="352425"/>
    <xdr:pic>
      <xdr:nvPicPr>
        <xdr:cNvPr id="236" name="Image 235" descr="https://i0.wp.com/mmo-wiki.com/wp-content/uploads/2023/11/T_UI_item_raw_material_rock_limestone_new.png?resize=62%2C62&amp;ssl=1"/>
        <xdr:cNvPicPr/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33127950"/>
          <a:ext cx="466725" cy="3524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</xdr:colOff>
      <xdr:row>149</xdr:row>
      <xdr:rowOff>0</xdr:rowOff>
    </xdr:from>
    <xdr:ext cx="495300" cy="371475"/>
    <xdr:pic>
      <xdr:nvPicPr>
        <xdr:cNvPr id="237" name="Image 236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1" y="31965900"/>
          <a:ext cx="495300" cy="3714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238125</xdr:colOff>
      <xdr:row>148</xdr:row>
      <xdr:rowOff>190499</xdr:rowOff>
    </xdr:from>
    <xdr:ext cx="485775" cy="381001"/>
    <xdr:pic>
      <xdr:nvPicPr>
        <xdr:cNvPr id="238" name="Image 237" descr="https://i0.wp.com/mmo-wiki.com/wp-content/uploads/2023/11/T_UI_item_material_wood_planks_strong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31565849"/>
          <a:ext cx="485775" cy="381001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3</xdr:row>
      <xdr:rowOff>35030</xdr:rowOff>
    </xdr:from>
    <xdr:to>
      <xdr:col>6</xdr:col>
      <xdr:colOff>409575</xdr:colOff>
      <xdr:row>18</xdr:row>
      <xdr:rowOff>81864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606530"/>
          <a:ext cx="4953000" cy="29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668111</xdr:colOff>
      <xdr:row>4</xdr:row>
      <xdr:rowOff>95250</xdr:rowOff>
    </xdr:from>
    <xdr:to>
      <xdr:col>11</xdr:col>
      <xdr:colOff>258536</xdr:colOff>
      <xdr:row>17</xdr:row>
      <xdr:rowOff>9525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40111" y="857250"/>
          <a:ext cx="3400425" cy="2390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8467</xdr:rowOff>
    </xdr:from>
    <xdr:to>
      <xdr:col>10</xdr:col>
      <xdr:colOff>605686</xdr:colOff>
      <xdr:row>44</xdr:row>
      <xdr:rowOff>48683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827992"/>
          <a:ext cx="8225686" cy="55065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133351</xdr:colOff>
      <xdr:row>25</xdr:row>
      <xdr:rowOff>28576</xdr:rowOff>
    </xdr:from>
    <xdr:to>
      <xdr:col>12</xdr:col>
      <xdr:colOff>457201</xdr:colOff>
      <xdr:row>26</xdr:row>
      <xdr:rowOff>180976</xdr:rowOff>
    </xdr:to>
    <xdr:pic>
      <xdr:nvPicPr>
        <xdr:cNvPr id="5" name="Image 4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7351" y="5019676"/>
          <a:ext cx="32385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161925</xdr:colOff>
      <xdr:row>21</xdr:row>
      <xdr:rowOff>85725</xdr:rowOff>
    </xdr:from>
    <xdr:to>
      <xdr:col>12</xdr:col>
      <xdr:colOff>461645</xdr:colOff>
      <xdr:row>23</xdr:row>
      <xdr:rowOff>28575</xdr:rowOff>
    </xdr:to>
    <xdr:pic>
      <xdr:nvPicPr>
        <xdr:cNvPr id="6" name="Image 5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5925" y="4295775"/>
          <a:ext cx="29972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180975</xdr:colOff>
      <xdr:row>20</xdr:row>
      <xdr:rowOff>533400</xdr:rowOff>
    </xdr:from>
    <xdr:to>
      <xdr:col>17</xdr:col>
      <xdr:colOff>536575</xdr:colOff>
      <xdr:row>22</xdr:row>
      <xdr:rowOff>185208</xdr:rowOff>
    </xdr:to>
    <xdr:pic>
      <xdr:nvPicPr>
        <xdr:cNvPr id="7" name="Image 6" descr="https://i0.wp.com/mmo-wiki.com/wp-content/uploads/2023/11/T_UI_item_raw_material_bone_fragments.png?resize=256%2C256&amp;ssl=1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4975" y="4352925"/>
          <a:ext cx="355600" cy="423333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17</xdr:col>
      <xdr:colOff>200025</xdr:colOff>
      <xdr:row>24</xdr:row>
      <xdr:rowOff>361950</xdr:rowOff>
    </xdr:from>
    <xdr:ext cx="355600" cy="422275"/>
    <xdr:pic>
      <xdr:nvPicPr>
        <xdr:cNvPr id="10" name="Image 9" descr="https://i0.wp.com/mmo-wiki.com/wp-content/uploads/2023/11/T_UI_item_raw_material_bone_fragment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4181475"/>
          <a:ext cx="355600" cy="4222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219075</xdr:colOff>
      <xdr:row>22</xdr:row>
      <xdr:rowOff>190501</xdr:rowOff>
    </xdr:from>
    <xdr:to>
      <xdr:col>12</xdr:col>
      <xdr:colOff>456282</xdr:colOff>
      <xdr:row>24</xdr:row>
      <xdr:rowOff>171450</xdr:rowOff>
    </xdr:to>
    <xdr:pic>
      <xdr:nvPicPr>
        <xdr:cNvPr id="11" name="Image 1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21000" contrast="5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63075" y="4591051"/>
          <a:ext cx="237207" cy="371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200025</xdr:colOff>
      <xdr:row>23</xdr:row>
      <xdr:rowOff>19050</xdr:rowOff>
    </xdr:from>
    <xdr:to>
      <xdr:col>17</xdr:col>
      <xdr:colOff>499745</xdr:colOff>
      <xdr:row>24</xdr:row>
      <xdr:rowOff>161925</xdr:rowOff>
    </xdr:to>
    <xdr:pic>
      <xdr:nvPicPr>
        <xdr:cNvPr id="13" name="Image 12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4619625"/>
          <a:ext cx="299720" cy="333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20</xdr:col>
      <xdr:colOff>257176</xdr:colOff>
      <xdr:row>23</xdr:row>
      <xdr:rowOff>9526</xdr:rowOff>
    </xdr:from>
    <xdr:to>
      <xdr:col>20</xdr:col>
      <xdr:colOff>581026</xdr:colOff>
      <xdr:row>24</xdr:row>
      <xdr:rowOff>161926</xdr:rowOff>
    </xdr:to>
    <xdr:pic>
      <xdr:nvPicPr>
        <xdr:cNvPr id="14" name="Image 13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4610101"/>
          <a:ext cx="323850" cy="3429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26</xdr:col>
      <xdr:colOff>183653</xdr:colOff>
      <xdr:row>23</xdr:row>
      <xdr:rowOff>38099</xdr:rowOff>
    </xdr:from>
    <xdr:to>
      <xdr:col>26</xdr:col>
      <xdr:colOff>485774</xdr:colOff>
      <xdr:row>24</xdr:row>
      <xdr:rowOff>180974</xdr:rowOff>
    </xdr:to>
    <xdr:pic>
      <xdr:nvPicPr>
        <xdr:cNvPr id="15" name="Image 1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5653" y="4638674"/>
          <a:ext cx="302121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144045</xdr:colOff>
      <xdr:row>23</xdr:row>
      <xdr:rowOff>9525</xdr:rowOff>
    </xdr:from>
    <xdr:to>
      <xdr:col>23</xdr:col>
      <xdr:colOff>495300</xdr:colOff>
      <xdr:row>24</xdr:row>
      <xdr:rowOff>183053</xdr:rowOff>
    </xdr:to>
    <xdr:pic>
      <xdr:nvPicPr>
        <xdr:cNvPr id="16" name="Image 15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0045" y="4610100"/>
          <a:ext cx="351255" cy="364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114301</xdr:colOff>
      <xdr:row>27</xdr:row>
      <xdr:rowOff>19050</xdr:rowOff>
    </xdr:from>
    <xdr:to>
      <xdr:col>12</xdr:col>
      <xdr:colOff>400051</xdr:colOff>
      <xdr:row>29</xdr:row>
      <xdr:rowOff>454</xdr:rowOff>
    </xdr:to>
    <xdr:pic>
      <xdr:nvPicPr>
        <xdr:cNvPr id="17" name="Image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rightnessContrast bright="36000" contrast="2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58301" y="5400675"/>
          <a:ext cx="285750" cy="371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27</xdr:row>
      <xdr:rowOff>19050</xdr:rowOff>
    </xdr:from>
    <xdr:ext cx="299720" cy="333375"/>
    <xdr:pic>
      <xdr:nvPicPr>
        <xdr:cNvPr id="20" name="Image 19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4619625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27</xdr:row>
      <xdr:rowOff>9526</xdr:rowOff>
    </xdr:from>
    <xdr:ext cx="323850" cy="342900"/>
    <xdr:pic>
      <xdr:nvPicPr>
        <xdr:cNvPr id="21" name="Image 20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4610101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23</xdr:col>
      <xdr:colOff>144045</xdr:colOff>
      <xdr:row>27</xdr:row>
      <xdr:rowOff>9525</xdr:rowOff>
    </xdr:from>
    <xdr:ext cx="351255" cy="364028"/>
    <xdr:pic>
      <xdr:nvPicPr>
        <xdr:cNvPr id="22" name="Imag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0045" y="4610100"/>
          <a:ext cx="351255" cy="364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</xdr:col>
      <xdr:colOff>183653</xdr:colOff>
      <xdr:row>27</xdr:row>
      <xdr:rowOff>38099</xdr:rowOff>
    </xdr:from>
    <xdr:ext cx="302121" cy="333375"/>
    <xdr:pic>
      <xdr:nvPicPr>
        <xdr:cNvPr id="23" name="Image 2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5653" y="4638674"/>
          <a:ext cx="302121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161925</xdr:colOff>
      <xdr:row>29</xdr:row>
      <xdr:rowOff>38100</xdr:rowOff>
    </xdr:from>
    <xdr:to>
      <xdr:col>12</xdr:col>
      <xdr:colOff>438150</xdr:colOff>
      <xdr:row>30</xdr:row>
      <xdr:rowOff>195319</xdr:rowOff>
    </xdr:to>
    <xdr:pic>
      <xdr:nvPicPr>
        <xdr:cNvPr id="24" name="Image 2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33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5925" y="5810250"/>
          <a:ext cx="276225" cy="3477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29</xdr:row>
      <xdr:rowOff>19050</xdr:rowOff>
    </xdr:from>
    <xdr:ext cx="299720" cy="333375"/>
    <xdr:pic>
      <xdr:nvPicPr>
        <xdr:cNvPr id="25" name="Image 24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5400675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29</xdr:row>
      <xdr:rowOff>9526</xdr:rowOff>
    </xdr:from>
    <xdr:ext cx="323850" cy="342900"/>
    <xdr:pic>
      <xdr:nvPicPr>
        <xdr:cNvPr id="26" name="Image 25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5391151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23</xdr:col>
      <xdr:colOff>144045</xdr:colOff>
      <xdr:row>29</xdr:row>
      <xdr:rowOff>9525</xdr:rowOff>
    </xdr:from>
    <xdr:ext cx="351255" cy="364028"/>
    <xdr:pic>
      <xdr:nvPicPr>
        <xdr:cNvPr id="27" name="Image 2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0045" y="5391150"/>
          <a:ext cx="351255" cy="364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</xdr:col>
      <xdr:colOff>183653</xdr:colOff>
      <xdr:row>29</xdr:row>
      <xdr:rowOff>38099</xdr:rowOff>
    </xdr:from>
    <xdr:ext cx="302121" cy="333375"/>
    <xdr:pic>
      <xdr:nvPicPr>
        <xdr:cNvPr id="28" name="Image 2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5653" y="5419724"/>
          <a:ext cx="302121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152400</xdr:colOff>
      <xdr:row>31</xdr:row>
      <xdr:rowOff>38100</xdr:rowOff>
    </xdr:from>
    <xdr:to>
      <xdr:col>12</xdr:col>
      <xdr:colOff>428625</xdr:colOff>
      <xdr:row>32</xdr:row>
      <xdr:rowOff>193912</xdr:rowOff>
    </xdr:to>
    <xdr:pic>
      <xdr:nvPicPr>
        <xdr:cNvPr id="29" name="Image 2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bright="37000" contras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0" y="6200775"/>
          <a:ext cx="276225" cy="346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31</xdr:row>
      <xdr:rowOff>19050</xdr:rowOff>
    </xdr:from>
    <xdr:ext cx="299720" cy="333375"/>
    <xdr:pic>
      <xdr:nvPicPr>
        <xdr:cNvPr id="30" name="Image 29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579120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31</xdr:row>
      <xdr:rowOff>9526</xdr:rowOff>
    </xdr:from>
    <xdr:ext cx="323850" cy="342900"/>
    <xdr:pic>
      <xdr:nvPicPr>
        <xdr:cNvPr id="31" name="Image 30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578167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23</xdr:col>
      <xdr:colOff>144045</xdr:colOff>
      <xdr:row>31</xdr:row>
      <xdr:rowOff>9525</xdr:rowOff>
    </xdr:from>
    <xdr:ext cx="351255" cy="364028"/>
    <xdr:pic>
      <xdr:nvPicPr>
        <xdr:cNvPr id="32" name="Image 3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0045" y="5781675"/>
          <a:ext cx="351255" cy="364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</xdr:col>
      <xdr:colOff>183653</xdr:colOff>
      <xdr:row>31</xdr:row>
      <xdr:rowOff>38099</xdr:rowOff>
    </xdr:from>
    <xdr:ext cx="302121" cy="333375"/>
    <xdr:pic>
      <xdr:nvPicPr>
        <xdr:cNvPr id="33" name="Image 3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5653" y="5810249"/>
          <a:ext cx="302121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123826</xdr:colOff>
      <xdr:row>33</xdr:row>
      <xdr:rowOff>28575</xdr:rowOff>
    </xdr:from>
    <xdr:to>
      <xdr:col>12</xdr:col>
      <xdr:colOff>428626</xdr:colOff>
      <xdr:row>34</xdr:row>
      <xdr:rowOff>171323</xdr:rowOff>
    </xdr:to>
    <xdr:pic>
      <xdr:nvPicPr>
        <xdr:cNvPr id="34" name="Image 3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7826" y="6581775"/>
          <a:ext cx="304800" cy="333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33</xdr:row>
      <xdr:rowOff>19050</xdr:rowOff>
    </xdr:from>
    <xdr:ext cx="299720" cy="333375"/>
    <xdr:pic>
      <xdr:nvPicPr>
        <xdr:cNvPr id="35" name="Image 34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6181725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33</xdr:row>
      <xdr:rowOff>9526</xdr:rowOff>
    </xdr:from>
    <xdr:ext cx="323850" cy="342900"/>
    <xdr:pic>
      <xdr:nvPicPr>
        <xdr:cNvPr id="36" name="Image 35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6172201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23</xdr:col>
      <xdr:colOff>133461</xdr:colOff>
      <xdr:row>33</xdr:row>
      <xdr:rowOff>30692</xdr:rowOff>
    </xdr:from>
    <xdr:ext cx="351255" cy="364028"/>
    <xdr:pic>
      <xdr:nvPicPr>
        <xdr:cNvPr id="37" name="Image 36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9461" y="6782859"/>
          <a:ext cx="351255" cy="364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</xdr:col>
      <xdr:colOff>183653</xdr:colOff>
      <xdr:row>33</xdr:row>
      <xdr:rowOff>38099</xdr:rowOff>
    </xdr:from>
    <xdr:ext cx="302121" cy="333375"/>
    <xdr:pic>
      <xdr:nvPicPr>
        <xdr:cNvPr id="38" name="Image 3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5653" y="6200774"/>
          <a:ext cx="302121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152401</xdr:colOff>
      <xdr:row>35</xdr:row>
      <xdr:rowOff>28575</xdr:rowOff>
    </xdr:from>
    <xdr:to>
      <xdr:col>12</xdr:col>
      <xdr:colOff>581025</xdr:colOff>
      <xdr:row>36</xdr:row>
      <xdr:rowOff>399513</xdr:rowOff>
    </xdr:to>
    <xdr:pic>
      <xdr:nvPicPr>
        <xdr:cNvPr id="39" name="Image 38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31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1" y="6972300"/>
          <a:ext cx="428624" cy="561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161925</xdr:colOff>
      <xdr:row>37</xdr:row>
      <xdr:rowOff>38100</xdr:rowOff>
    </xdr:from>
    <xdr:to>
      <xdr:col>12</xdr:col>
      <xdr:colOff>371475</xdr:colOff>
      <xdr:row>38</xdr:row>
      <xdr:rowOff>179990</xdr:rowOff>
    </xdr:to>
    <xdr:pic>
      <xdr:nvPicPr>
        <xdr:cNvPr id="40" name="Image 39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bright="21000" contras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5925" y="7581900"/>
          <a:ext cx="209550" cy="332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95250</xdr:colOff>
      <xdr:row>39</xdr:row>
      <xdr:rowOff>9526</xdr:rowOff>
    </xdr:from>
    <xdr:to>
      <xdr:col>12</xdr:col>
      <xdr:colOff>533400</xdr:colOff>
      <xdr:row>40</xdr:row>
      <xdr:rowOff>359600</xdr:rowOff>
    </xdr:to>
    <xdr:pic>
      <xdr:nvPicPr>
        <xdr:cNvPr id="41" name="Image 40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BEBA8EAE-BF5A-486C-A8C5-ECC9F3942E4B}">
              <a14:imgProps xmlns:a14="http://schemas.microsoft.com/office/drawing/2010/main">
                <a14:imgLayer r:embed="rId27">
                  <a14:imgEffect>
                    <a14:brightnessContrast bright="23000" contrast="2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0" y="7943851"/>
          <a:ext cx="438150" cy="540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57150</xdr:colOff>
      <xdr:row>41</xdr:row>
      <xdr:rowOff>19050</xdr:rowOff>
    </xdr:from>
    <xdr:to>
      <xdr:col>12</xdr:col>
      <xdr:colOff>400050</xdr:colOff>
      <xdr:row>42</xdr:row>
      <xdr:rowOff>198726</xdr:rowOff>
    </xdr:to>
    <xdr:pic>
      <xdr:nvPicPr>
        <xdr:cNvPr id="42" name="Image 41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bright="21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8534400"/>
          <a:ext cx="342900" cy="3701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38100</xdr:colOff>
      <xdr:row>43</xdr:row>
      <xdr:rowOff>38101</xdr:rowOff>
    </xdr:from>
    <xdr:to>
      <xdr:col>12</xdr:col>
      <xdr:colOff>514350</xdr:colOff>
      <xdr:row>45</xdr:row>
      <xdr:rowOff>7816</xdr:rowOff>
    </xdr:to>
    <xdr:pic>
      <xdr:nvPicPr>
        <xdr:cNvPr id="43" name="Image 4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13000" contras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2100" y="8943976"/>
          <a:ext cx="476250" cy="360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35</xdr:row>
      <xdr:rowOff>19050</xdr:rowOff>
    </xdr:from>
    <xdr:ext cx="299720" cy="333375"/>
    <xdr:pic>
      <xdr:nvPicPr>
        <xdr:cNvPr id="44" name="Image 43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657225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35</xdr:row>
      <xdr:rowOff>9526</xdr:rowOff>
    </xdr:from>
    <xdr:ext cx="323850" cy="342900"/>
    <xdr:pic>
      <xdr:nvPicPr>
        <xdr:cNvPr id="45" name="Image 44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656272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23</xdr:col>
      <xdr:colOff>142875</xdr:colOff>
      <xdr:row>35</xdr:row>
      <xdr:rowOff>28575</xdr:rowOff>
    </xdr:from>
    <xdr:to>
      <xdr:col>23</xdr:col>
      <xdr:colOff>674661</xdr:colOff>
      <xdr:row>36</xdr:row>
      <xdr:rowOff>352425</xdr:rowOff>
    </xdr:to>
    <xdr:pic>
      <xdr:nvPicPr>
        <xdr:cNvPr id="48" name="Image 4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18000" contras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68875" y="6972300"/>
          <a:ext cx="531786" cy="514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114300</xdr:colOff>
      <xdr:row>35</xdr:row>
      <xdr:rowOff>28575</xdr:rowOff>
    </xdr:from>
    <xdr:to>
      <xdr:col>26</xdr:col>
      <xdr:colOff>638175</xdr:colOff>
      <xdr:row>36</xdr:row>
      <xdr:rowOff>390525</xdr:rowOff>
    </xdr:to>
    <xdr:pic>
      <xdr:nvPicPr>
        <xdr:cNvPr id="49" name="Image 48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rightnessContrast bright="28000" contras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26300" y="6972300"/>
          <a:ext cx="523875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37</xdr:row>
      <xdr:rowOff>19050</xdr:rowOff>
    </xdr:from>
    <xdr:ext cx="299720" cy="333375"/>
    <xdr:pic>
      <xdr:nvPicPr>
        <xdr:cNvPr id="50" name="Image 49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657225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37</xdr:row>
      <xdr:rowOff>9526</xdr:rowOff>
    </xdr:from>
    <xdr:ext cx="323850" cy="342900"/>
    <xdr:pic>
      <xdr:nvPicPr>
        <xdr:cNvPr id="51" name="Image 50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656272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23</xdr:col>
      <xdr:colOff>144045</xdr:colOff>
      <xdr:row>37</xdr:row>
      <xdr:rowOff>9525</xdr:rowOff>
    </xdr:from>
    <xdr:ext cx="351255" cy="364028"/>
    <xdr:pic>
      <xdr:nvPicPr>
        <xdr:cNvPr id="52" name="Image 5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0045" y="6562725"/>
          <a:ext cx="351255" cy="364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26</xdr:col>
      <xdr:colOff>183653</xdr:colOff>
      <xdr:row>37</xdr:row>
      <xdr:rowOff>38099</xdr:rowOff>
    </xdr:from>
    <xdr:ext cx="302121" cy="333375"/>
    <xdr:pic>
      <xdr:nvPicPr>
        <xdr:cNvPr id="53" name="Image 5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5653" y="6591299"/>
          <a:ext cx="302121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200024</xdr:colOff>
      <xdr:row>39</xdr:row>
      <xdr:rowOff>19050</xdr:rowOff>
    </xdr:from>
    <xdr:ext cx="447675" cy="542925"/>
    <xdr:pic>
      <xdr:nvPicPr>
        <xdr:cNvPr id="54" name="Image 53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4" y="7953375"/>
          <a:ext cx="447675" cy="5429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257175</xdr:colOff>
      <xdr:row>39</xdr:row>
      <xdr:rowOff>9525</xdr:rowOff>
    </xdr:from>
    <xdr:ext cx="438149" cy="495299"/>
    <xdr:pic>
      <xdr:nvPicPr>
        <xdr:cNvPr id="55" name="Image 54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5" y="7943850"/>
          <a:ext cx="438149" cy="49529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23</xdr:col>
      <xdr:colOff>95249</xdr:colOff>
      <xdr:row>39</xdr:row>
      <xdr:rowOff>47625</xdr:rowOff>
    </xdr:from>
    <xdr:to>
      <xdr:col>23</xdr:col>
      <xdr:colOff>581024</xdr:colOff>
      <xdr:row>40</xdr:row>
      <xdr:rowOff>368924</xdr:rowOff>
    </xdr:to>
    <xdr:pic>
      <xdr:nvPicPr>
        <xdr:cNvPr id="56" name="Image 55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rightnessContrast bright="36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21249" y="7981950"/>
          <a:ext cx="485775" cy="511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190500</xdr:colOff>
      <xdr:row>39</xdr:row>
      <xdr:rowOff>47625</xdr:rowOff>
    </xdr:from>
    <xdr:to>
      <xdr:col>26</xdr:col>
      <xdr:colOff>658539</xdr:colOff>
      <xdr:row>40</xdr:row>
      <xdr:rowOff>333375</xdr:rowOff>
    </xdr:to>
    <xdr:pic>
      <xdr:nvPicPr>
        <xdr:cNvPr id="57" name="Image 56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rightnessContrast bright="36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00" y="7981950"/>
          <a:ext cx="468039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41</xdr:row>
      <xdr:rowOff>19050</xdr:rowOff>
    </xdr:from>
    <xdr:ext cx="299720" cy="333375"/>
    <xdr:pic>
      <xdr:nvPicPr>
        <xdr:cNvPr id="58" name="Image 57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756285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41</xdr:row>
      <xdr:rowOff>9526</xdr:rowOff>
    </xdr:from>
    <xdr:ext cx="323850" cy="342900"/>
    <xdr:pic>
      <xdr:nvPicPr>
        <xdr:cNvPr id="59" name="Image 58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755332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95250</xdr:colOff>
      <xdr:row>47</xdr:row>
      <xdr:rowOff>38101</xdr:rowOff>
    </xdr:from>
    <xdr:to>
      <xdr:col>12</xdr:col>
      <xdr:colOff>571500</xdr:colOff>
      <xdr:row>49</xdr:row>
      <xdr:rowOff>7816</xdr:rowOff>
    </xdr:to>
    <xdr:pic>
      <xdr:nvPicPr>
        <xdr:cNvPr id="62" name="Image 61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rightnessContrast bright="13000" contras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0" y="9334501"/>
          <a:ext cx="476250" cy="360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43</xdr:row>
      <xdr:rowOff>19050</xdr:rowOff>
    </xdr:from>
    <xdr:ext cx="299720" cy="333375"/>
    <xdr:pic>
      <xdr:nvPicPr>
        <xdr:cNvPr id="63" name="Image 62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756285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43</xdr:row>
      <xdr:rowOff>9526</xdr:rowOff>
    </xdr:from>
    <xdr:ext cx="323850" cy="342900"/>
    <xdr:pic>
      <xdr:nvPicPr>
        <xdr:cNvPr id="64" name="Image 63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755332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17</xdr:col>
      <xdr:colOff>200025</xdr:colOff>
      <xdr:row>47</xdr:row>
      <xdr:rowOff>19050</xdr:rowOff>
    </xdr:from>
    <xdr:ext cx="299720" cy="333375"/>
    <xdr:pic>
      <xdr:nvPicPr>
        <xdr:cNvPr id="67" name="Image 66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756285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47</xdr:row>
      <xdr:rowOff>9526</xdr:rowOff>
    </xdr:from>
    <xdr:ext cx="323850" cy="342900"/>
    <xdr:pic>
      <xdr:nvPicPr>
        <xdr:cNvPr id="68" name="Image 67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755332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171451</xdr:colOff>
      <xdr:row>49</xdr:row>
      <xdr:rowOff>9525</xdr:rowOff>
    </xdr:from>
    <xdr:to>
      <xdr:col>12</xdr:col>
      <xdr:colOff>466725</xdr:colOff>
      <xdr:row>51</xdr:row>
      <xdr:rowOff>20043</xdr:rowOff>
    </xdr:to>
    <xdr:pic>
      <xdr:nvPicPr>
        <xdr:cNvPr id="71" name="Image 7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5451" y="9696450"/>
          <a:ext cx="295274" cy="401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152400</xdr:colOff>
      <xdr:row>51</xdr:row>
      <xdr:rowOff>38100</xdr:rowOff>
    </xdr:from>
    <xdr:to>
      <xdr:col>12</xdr:col>
      <xdr:colOff>400050</xdr:colOff>
      <xdr:row>53</xdr:row>
      <xdr:rowOff>4483</xdr:rowOff>
    </xdr:to>
    <xdr:pic>
      <xdr:nvPicPr>
        <xdr:cNvPr id="72" name="Image 71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bright="16000" contras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0" y="10115550"/>
          <a:ext cx="247650" cy="356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104776</xdr:colOff>
      <xdr:row>53</xdr:row>
      <xdr:rowOff>19050</xdr:rowOff>
    </xdr:from>
    <xdr:to>
      <xdr:col>12</xdr:col>
      <xdr:colOff>390526</xdr:colOff>
      <xdr:row>54</xdr:row>
      <xdr:rowOff>157705</xdr:rowOff>
    </xdr:to>
    <xdr:pic>
      <xdr:nvPicPr>
        <xdr:cNvPr id="73" name="Image 72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bright="21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48776" y="10487025"/>
          <a:ext cx="285750" cy="32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180975</xdr:colOff>
      <xdr:row>41</xdr:row>
      <xdr:rowOff>28575</xdr:rowOff>
    </xdr:from>
    <xdr:to>
      <xdr:col>26</xdr:col>
      <xdr:colOff>514350</xdr:colOff>
      <xdr:row>42</xdr:row>
      <xdr:rowOff>196144</xdr:rowOff>
    </xdr:to>
    <xdr:pic>
      <xdr:nvPicPr>
        <xdr:cNvPr id="74" name="Image 73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2975" y="8543925"/>
          <a:ext cx="333375" cy="358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228600</xdr:colOff>
      <xdr:row>43</xdr:row>
      <xdr:rowOff>0</xdr:rowOff>
    </xdr:from>
    <xdr:to>
      <xdr:col>26</xdr:col>
      <xdr:colOff>561975</xdr:colOff>
      <xdr:row>44</xdr:row>
      <xdr:rowOff>167569</xdr:rowOff>
    </xdr:to>
    <xdr:pic>
      <xdr:nvPicPr>
        <xdr:cNvPr id="75" name="Image 74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40600" y="8905875"/>
          <a:ext cx="333375" cy="358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209550</xdr:colOff>
      <xdr:row>47</xdr:row>
      <xdr:rowOff>28575</xdr:rowOff>
    </xdr:from>
    <xdr:to>
      <xdr:col>26</xdr:col>
      <xdr:colOff>542925</xdr:colOff>
      <xdr:row>48</xdr:row>
      <xdr:rowOff>196144</xdr:rowOff>
    </xdr:to>
    <xdr:pic>
      <xdr:nvPicPr>
        <xdr:cNvPr id="76" name="Image 75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21550" y="9324975"/>
          <a:ext cx="333375" cy="358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219075</xdr:colOff>
      <xdr:row>49</xdr:row>
      <xdr:rowOff>38100</xdr:rowOff>
    </xdr:from>
    <xdr:to>
      <xdr:col>26</xdr:col>
      <xdr:colOff>552450</xdr:colOff>
      <xdr:row>51</xdr:row>
      <xdr:rowOff>5644</xdr:rowOff>
    </xdr:to>
    <xdr:pic>
      <xdr:nvPicPr>
        <xdr:cNvPr id="77" name="Image 76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31075" y="9725025"/>
          <a:ext cx="333375" cy="358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152400</xdr:colOff>
      <xdr:row>41</xdr:row>
      <xdr:rowOff>0</xdr:rowOff>
    </xdr:from>
    <xdr:to>
      <xdr:col>23</xdr:col>
      <xdr:colOff>495300</xdr:colOff>
      <xdr:row>42</xdr:row>
      <xdr:rowOff>185371</xdr:rowOff>
    </xdr:to>
    <xdr:pic>
      <xdr:nvPicPr>
        <xdr:cNvPr id="78" name="Image 77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8400" y="8515350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23</xdr:col>
      <xdr:colOff>152400</xdr:colOff>
      <xdr:row>43</xdr:row>
      <xdr:rowOff>0</xdr:rowOff>
    </xdr:from>
    <xdr:ext cx="342900" cy="375871"/>
    <xdr:pic>
      <xdr:nvPicPr>
        <xdr:cNvPr id="79" name="Image 78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8400" y="8515350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</xdr:col>
      <xdr:colOff>152400</xdr:colOff>
      <xdr:row>47</xdr:row>
      <xdr:rowOff>0</xdr:rowOff>
    </xdr:from>
    <xdr:ext cx="342900" cy="375871"/>
    <xdr:pic>
      <xdr:nvPicPr>
        <xdr:cNvPr id="80" name="Image 79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8400" y="8515350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</xdr:col>
      <xdr:colOff>152400</xdr:colOff>
      <xdr:row>49</xdr:row>
      <xdr:rowOff>0</xdr:rowOff>
    </xdr:from>
    <xdr:ext cx="342900" cy="375871"/>
    <xdr:pic>
      <xdr:nvPicPr>
        <xdr:cNvPr id="81" name="Image 8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8400" y="8515350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200025</xdr:colOff>
      <xdr:row>49</xdr:row>
      <xdr:rowOff>19050</xdr:rowOff>
    </xdr:from>
    <xdr:ext cx="299720" cy="333375"/>
    <xdr:pic>
      <xdr:nvPicPr>
        <xdr:cNvPr id="82" name="Image 81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931545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49</xdr:row>
      <xdr:rowOff>9526</xdr:rowOff>
    </xdr:from>
    <xdr:ext cx="323850" cy="342900"/>
    <xdr:pic>
      <xdr:nvPicPr>
        <xdr:cNvPr id="83" name="Image 82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930592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17</xdr:col>
      <xdr:colOff>200025</xdr:colOff>
      <xdr:row>51</xdr:row>
      <xdr:rowOff>19050</xdr:rowOff>
    </xdr:from>
    <xdr:ext cx="299720" cy="333375"/>
    <xdr:pic>
      <xdr:nvPicPr>
        <xdr:cNvPr id="84" name="Image 83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931545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51</xdr:row>
      <xdr:rowOff>9526</xdr:rowOff>
    </xdr:from>
    <xdr:ext cx="323850" cy="342900"/>
    <xdr:pic>
      <xdr:nvPicPr>
        <xdr:cNvPr id="85" name="Image 84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930592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219075</xdr:colOff>
      <xdr:row>51</xdr:row>
      <xdr:rowOff>38100</xdr:rowOff>
    </xdr:from>
    <xdr:ext cx="333375" cy="358069"/>
    <xdr:pic>
      <xdr:nvPicPr>
        <xdr:cNvPr id="86" name="Image 85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31075" y="9725025"/>
          <a:ext cx="333375" cy="358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</xdr:col>
      <xdr:colOff>152400</xdr:colOff>
      <xdr:row>51</xdr:row>
      <xdr:rowOff>0</xdr:rowOff>
    </xdr:from>
    <xdr:ext cx="342900" cy="375871"/>
    <xdr:pic>
      <xdr:nvPicPr>
        <xdr:cNvPr id="87" name="Image 86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8400" y="9686925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200025</xdr:colOff>
      <xdr:row>53</xdr:row>
      <xdr:rowOff>19050</xdr:rowOff>
    </xdr:from>
    <xdr:ext cx="299720" cy="333375"/>
    <xdr:pic>
      <xdr:nvPicPr>
        <xdr:cNvPr id="88" name="Image 87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10096500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53</xdr:row>
      <xdr:rowOff>9526</xdr:rowOff>
    </xdr:from>
    <xdr:ext cx="323850" cy="342900"/>
    <xdr:pic>
      <xdr:nvPicPr>
        <xdr:cNvPr id="89" name="Image 88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10086976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219075</xdr:colOff>
      <xdr:row>53</xdr:row>
      <xdr:rowOff>38100</xdr:rowOff>
    </xdr:from>
    <xdr:ext cx="333375" cy="358069"/>
    <xdr:pic>
      <xdr:nvPicPr>
        <xdr:cNvPr id="90" name="Image 89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31075" y="10115550"/>
          <a:ext cx="333375" cy="358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</xdr:col>
      <xdr:colOff>152400</xdr:colOff>
      <xdr:row>53</xdr:row>
      <xdr:rowOff>0</xdr:rowOff>
    </xdr:from>
    <xdr:ext cx="342900" cy="375871"/>
    <xdr:pic>
      <xdr:nvPicPr>
        <xdr:cNvPr id="91" name="Image 9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8400" y="10077450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57150</xdr:colOff>
      <xdr:row>55</xdr:row>
      <xdr:rowOff>9527</xdr:rowOff>
    </xdr:from>
    <xdr:to>
      <xdr:col>12</xdr:col>
      <xdr:colOff>428625</xdr:colOff>
      <xdr:row>57</xdr:row>
      <xdr:rowOff>18690</xdr:rowOff>
    </xdr:to>
    <xdr:pic>
      <xdr:nvPicPr>
        <xdr:cNvPr id="92" name="Image 91"/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BEBA8EAE-BF5A-486C-A8C5-ECC9F3942E4B}">
              <a14:imgProps xmlns:a14="http://schemas.microsoft.com/office/drawing/2010/main">
                <a14:imgLayer r:embed="rId53">
                  <a14:imgEffect>
                    <a14:brightnessContrast bright="21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10868027"/>
          <a:ext cx="371475" cy="399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200025</xdr:colOff>
      <xdr:row>55</xdr:row>
      <xdr:rowOff>19050</xdr:rowOff>
    </xdr:from>
    <xdr:ext cx="299720" cy="333375"/>
    <xdr:pic>
      <xdr:nvPicPr>
        <xdr:cNvPr id="93" name="Image 92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4025" y="10487025"/>
          <a:ext cx="299720" cy="3333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257176</xdr:colOff>
      <xdr:row>55</xdr:row>
      <xdr:rowOff>9526</xdr:rowOff>
    </xdr:from>
    <xdr:ext cx="323850" cy="342900"/>
    <xdr:pic>
      <xdr:nvPicPr>
        <xdr:cNvPr id="94" name="Image 93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6" y="10477501"/>
          <a:ext cx="323850" cy="3429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219075</xdr:colOff>
      <xdr:row>55</xdr:row>
      <xdr:rowOff>38100</xdr:rowOff>
    </xdr:from>
    <xdr:ext cx="333375" cy="358069"/>
    <xdr:pic>
      <xdr:nvPicPr>
        <xdr:cNvPr id="95" name="Image 94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31075" y="10506075"/>
          <a:ext cx="333375" cy="358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23</xdr:col>
      <xdr:colOff>152400</xdr:colOff>
      <xdr:row>55</xdr:row>
      <xdr:rowOff>0</xdr:rowOff>
    </xdr:from>
    <xdr:ext cx="342900" cy="375871"/>
    <xdr:pic>
      <xdr:nvPicPr>
        <xdr:cNvPr id="96" name="Image 95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78400" y="10467975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6</xdr:col>
      <xdr:colOff>85725</xdr:colOff>
      <xdr:row>48</xdr:row>
      <xdr:rowOff>123825</xdr:rowOff>
    </xdr:from>
    <xdr:to>
      <xdr:col>10</xdr:col>
      <xdr:colOff>476250</xdr:colOff>
      <xdr:row>60</xdr:row>
      <xdr:rowOff>152401</xdr:rowOff>
    </xdr:to>
    <xdr:pic>
      <xdr:nvPicPr>
        <xdr:cNvPr id="97" name="Image 9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9610725"/>
          <a:ext cx="3438525" cy="2371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48</xdr:row>
      <xdr:rowOff>142875</xdr:rowOff>
    </xdr:from>
    <xdr:to>
      <xdr:col>4</xdr:col>
      <xdr:colOff>352425</xdr:colOff>
      <xdr:row>60</xdr:row>
      <xdr:rowOff>95251</xdr:rowOff>
    </xdr:to>
    <xdr:pic>
      <xdr:nvPicPr>
        <xdr:cNvPr id="98" name="Image 9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9629775"/>
          <a:ext cx="3276600" cy="2295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193675</xdr:colOff>
      <xdr:row>63</xdr:row>
      <xdr:rowOff>1</xdr:rowOff>
    </xdr:from>
    <xdr:to>
      <xdr:col>4</xdr:col>
      <xdr:colOff>254001</xdr:colOff>
      <xdr:row>82</xdr:row>
      <xdr:rowOff>16754</xdr:rowOff>
    </xdr:to>
    <xdr:pic>
      <xdr:nvPicPr>
        <xdr:cNvPr id="99" name="Image 9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3675" y="12636501"/>
          <a:ext cx="3108326" cy="4112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137585</xdr:colOff>
      <xdr:row>70</xdr:row>
      <xdr:rowOff>42333</xdr:rowOff>
    </xdr:from>
    <xdr:to>
      <xdr:col>12</xdr:col>
      <xdr:colOff>460013</xdr:colOff>
      <xdr:row>71</xdr:row>
      <xdr:rowOff>179917</xdr:rowOff>
    </xdr:to>
    <xdr:pic>
      <xdr:nvPicPr>
        <xdr:cNvPr id="100" name="Image 99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rightnessContrast bright="36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85" y="14435666"/>
          <a:ext cx="322428" cy="3280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12</xdr:col>
      <xdr:colOff>173567</xdr:colOff>
      <xdr:row>66</xdr:row>
      <xdr:rowOff>22225</xdr:rowOff>
    </xdr:from>
    <xdr:ext cx="342900" cy="375871"/>
    <xdr:pic>
      <xdr:nvPicPr>
        <xdr:cNvPr id="101" name="Image 100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7567" y="13632392"/>
          <a:ext cx="342900" cy="375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12</xdr:col>
      <xdr:colOff>211667</xdr:colOff>
      <xdr:row>64</xdr:row>
      <xdr:rowOff>21167</xdr:rowOff>
    </xdr:from>
    <xdr:ext cx="351255" cy="364028"/>
    <xdr:pic>
      <xdr:nvPicPr>
        <xdr:cNvPr id="102" name="Image 10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5667" y="13239750"/>
          <a:ext cx="351255" cy="364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12</xdr:col>
      <xdr:colOff>201083</xdr:colOff>
      <xdr:row>67</xdr:row>
      <xdr:rowOff>190500</xdr:rowOff>
    </xdr:from>
    <xdr:to>
      <xdr:col>12</xdr:col>
      <xdr:colOff>562376</xdr:colOff>
      <xdr:row>69</xdr:row>
      <xdr:rowOff>179917</xdr:rowOff>
    </xdr:to>
    <xdr:pic>
      <xdr:nvPicPr>
        <xdr:cNvPr id="103" name="Image 102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rightnessContrast bright="28000" contras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5083" y="13991167"/>
          <a:ext cx="361293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201083</xdr:colOff>
      <xdr:row>72</xdr:row>
      <xdr:rowOff>21169</xdr:rowOff>
    </xdr:from>
    <xdr:to>
      <xdr:col>12</xdr:col>
      <xdr:colOff>497417</xdr:colOff>
      <xdr:row>73</xdr:row>
      <xdr:rowOff>198409</xdr:rowOff>
    </xdr:to>
    <xdr:pic>
      <xdr:nvPicPr>
        <xdr:cNvPr id="104" name="Image 103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5083" y="14806086"/>
          <a:ext cx="296334" cy="367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183653</xdr:colOff>
      <xdr:row>64</xdr:row>
      <xdr:rowOff>38099</xdr:rowOff>
    </xdr:from>
    <xdr:ext cx="302121" cy="333375"/>
    <xdr:pic>
      <xdr:nvPicPr>
        <xdr:cNvPr id="105" name="Image 10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95653" y="6790266"/>
          <a:ext cx="302121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219075</xdr:colOff>
      <xdr:row>66</xdr:row>
      <xdr:rowOff>38100</xdr:rowOff>
    </xdr:from>
    <xdr:ext cx="333375" cy="359127"/>
    <xdr:pic>
      <xdr:nvPicPr>
        <xdr:cNvPr id="106" name="Image 105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31075" y="9933517"/>
          <a:ext cx="333375" cy="359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95250</xdr:colOff>
      <xdr:row>70</xdr:row>
      <xdr:rowOff>47625</xdr:rowOff>
    </xdr:from>
    <xdr:ext cx="338668" cy="356811"/>
    <xdr:pic>
      <xdr:nvPicPr>
        <xdr:cNvPr id="107" name="Image 106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brightnessContrast bright="36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250" y="14440958"/>
          <a:ext cx="338668" cy="3568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142875</xdr:colOff>
      <xdr:row>68</xdr:row>
      <xdr:rowOff>28575</xdr:rowOff>
    </xdr:from>
    <xdr:ext cx="396875" cy="383862"/>
    <xdr:pic>
      <xdr:nvPicPr>
        <xdr:cNvPr id="108" name="Image 107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18000" contras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6875" y="14030325"/>
          <a:ext cx="396875" cy="3838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17</xdr:col>
      <xdr:colOff>116420</xdr:colOff>
      <xdr:row>72</xdr:row>
      <xdr:rowOff>63501</xdr:rowOff>
    </xdr:from>
    <xdr:to>
      <xdr:col>17</xdr:col>
      <xdr:colOff>433920</xdr:colOff>
      <xdr:row>73</xdr:row>
      <xdr:rowOff>190501</xdr:rowOff>
    </xdr:to>
    <xdr:pic>
      <xdr:nvPicPr>
        <xdr:cNvPr id="110" name="Image 109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rightnessContrast bright="25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0420" y="14848418"/>
          <a:ext cx="31750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380999</xdr:colOff>
      <xdr:row>63</xdr:row>
      <xdr:rowOff>31750</xdr:rowOff>
    </xdr:from>
    <xdr:to>
      <xdr:col>10</xdr:col>
      <xdr:colOff>552449</xdr:colOff>
      <xdr:row>76</xdr:row>
      <xdr:rowOff>5292</xdr:rowOff>
    </xdr:to>
    <xdr:pic>
      <xdr:nvPicPr>
        <xdr:cNvPr id="111" name="Image 110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2999" y="12668250"/>
          <a:ext cx="321945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682541</xdr:colOff>
      <xdr:row>20</xdr:row>
      <xdr:rowOff>137584</xdr:rowOff>
    </xdr:from>
    <xdr:to>
      <xdr:col>10</xdr:col>
      <xdr:colOff>518583</xdr:colOff>
      <xdr:row>31</xdr:row>
      <xdr:rowOff>52917</xdr:rowOff>
    </xdr:to>
    <xdr:pic>
      <xdr:nvPicPr>
        <xdr:cNvPr id="112" name="Image 111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54541" y="3958167"/>
          <a:ext cx="2884042" cy="2455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264582</xdr:colOff>
      <xdr:row>84</xdr:row>
      <xdr:rowOff>169335</xdr:rowOff>
    </xdr:from>
    <xdr:to>
      <xdr:col>10</xdr:col>
      <xdr:colOff>712257</xdr:colOff>
      <xdr:row>91</xdr:row>
      <xdr:rowOff>382059</xdr:rowOff>
    </xdr:to>
    <xdr:pic>
      <xdr:nvPicPr>
        <xdr:cNvPr id="113" name="Image 112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6582" y="17282585"/>
          <a:ext cx="3495675" cy="2457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105834</xdr:colOff>
      <xdr:row>84</xdr:row>
      <xdr:rowOff>148168</xdr:rowOff>
    </xdr:from>
    <xdr:to>
      <xdr:col>6</xdr:col>
      <xdr:colOff>370417</xdr:colOff>
      <xdr:row>104</xdr:row>
      <xdr:rowOff>144246</xdr:rowOff>
    </xdr:to>
    <xdr:pic>
      <xdr:nvPicPr>
        <xdr:cNvPr id="114" name="Image 113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34" y="17261418"/>
          <a:ext cx="4836583" cy="63418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62443</xdr:colOff>
      <xdr:row>100</xdr:row>
      <xdr:rowOff>93528</xdr:rowOff>
    </xdr:from>
    <xdr:to>
      <xdr:col>6</xdr:col>
      <xdr:colOff>327025</xdr:colOff>
      <xdr:row>104</xdr:row>
      <xdr:rowOff>15874</xdr:rowOff>
    </xdr:to>
    <xdr:pic>
      <xdr:nvPicPr>
        <xdr:cNvPr id="115" name="Image 114"/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6443" y="22324878"/>
          <a:ext cx="3312582" cy="1093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86</xdr:row>
      <xdr:rowOff>38100</xdr:rowOff>
    </xdr:from>
    <xdr:to>
      <xdr:col>12</xdr:col>
      <xdr:colOff>581025</xdr:colOff>
      <xdr:row>87</xdr:row>
      <xdr:rowOff>447675</xdr:rowOff>
    </xdr:to>
    <xdr:pic>
      <xdr:nvPicPr>
        <xdr:cNvPr id="116" name="Image 115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1625" y="17897475"/>
          <a:ext cx="533400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139533</xdr:colOff>
      <xdr:row>100</xdr:row>
      <xdr:rowOff>31750</xdr:rowOff>
    </xdr:from>
    <xdr:to>
      <xdr:col>12</xdr:col>
      <xdr:colOff>650875</xdr:colOff>
      <xdr:row>101</xdr:row>
      <xdr:rowOff>381000</xdr:rowOff>
    </xdr:to>
    <xdr:pic>
      <xdr:nvPicPr>
        <xdr:cNvPr id="117" name="Image 116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3533" y="22263100"/>
          <a:ext cx="511342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57150</xdr:colOff>
      <xdr:row>88</xdr:row>
      <xdr:rowOff>41275</xdr:rowOff>
    </xdr:from>
    <xdr:to>
      <xdr:col>12</xdr:col>
      <xdr:colOff>571933</xdr:colOff>
      <xdr:row>89</xdr:row>
      <xdr:rowOff>371475</xdr:rowOff>
    </xdr:to>
    <xdr:pic>
      <xdr:nvPicPr>
        <xdr:cNvPr id="118" name="Image 117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18576925"/>
          <a:ext cx="514783" cy="52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57150</xdr:colOff>
      <xdr:row>92</xdr:row>
      <xdr:rowOff>38100</xdr:rowOff>
    </xdr:from>
    <xdr:to>
      <xdr:col>12</xdr:col>
      <xdr:colOff>571500</xdr:colOff>
      <xdr:row>93</xdr:row>
      <xdr:rowOff>423182</xdr:rowOff>
    </xdr:to>
    <xdr:pic>
      <xdr:nvPicPr>
        <xdr:cNvPr id="119" name="Image 118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19802475"/>
          <a:ext cx="514350" cy="575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57150</xdr:colOff>
      <xdr:row>90</xdr:row>
      <xdr:rowOff>25400</xdr:rowOff>
    </xdr:from>
    <xdr:to>
      <xdr:col>12</xdr:col>
      <xdr:colOff>628650</xdr:colOff>
      <xdr:row>92</xdr:row>
      <xdr:rowOff>1059</xdr:rowOff>
    </xdr:to>
    <xdr:pic>
      <xdr:nvPicPr>
        <xdr:cNvPr id="120" name="Image 119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19151600"/>
          <a:ext cx="571500" cy="613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146051</xdr:colOff>
      <xdr:row>98</xdr:row>
      <xdr:rowOff>38101</xdr:rowOff>
    </xdr:from>
    <xdr:to>
      <xdr:col>12</xdr:col>
      <xdr:colOff>704851</xdr:colOff>
      <xdr:row>99</xdr:row>
      <xdr:rowOff>406401</xdr:rowOff>
    </xdr:to>
    <xdr:pic>
      <xdr:nvPicPr>
        <xdr:cNvPr id="121" name="Image 120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0051" y="21650326"/>
          <a:ext cx="558800" cy="55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98426</xdr:colOff>
      <xdr:row>93</xdr:row>
      <xdr:rowOff>425451</xdr:rowOff>
    </xdr:from>
    <xdr:to>
      <xdr:col>12</xdr:col>
      <xdr:colOff>682626</xdr:colOff>
      <xdr:row>96</xdr:row>
      <xdr:rowOff>9525</xdr:rowOff>
    </xdr:to>
    <xdr:pic>
      <xdr:nvPicPr>
        <xdr:cNvPr id="122" name="Image 121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42426" y="20380326"/>
          <a:ext cx="584200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116439</xdr:colOff>
      <xdr:row>96</xdr:row>
      <xdr:rowOff>19050</xdr:rowOff>
    </xdr:from>
    <xdr:to>
      <xdr:col>12</xdr:col>
      <xdr:colOff>676275</xdr:colOff>
      <xdr:row>97</xdr:row>
      <xdr:rowOff>438150</xdr:rowOff>
    </xdr:to>
    <xdr:pic>
      <xdr:nvPicPr>
        <xdr:cNvPr id="123" name="Image 122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60439" y="20974050"/>
          <a:ext cx="559836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95250</xdr:colOff>
      <xdr:row>103</xdr:row>
      <xdr:rowOff>381001</xdr:rowOff>
    </xdr:from>
    <xdr:to>
      <xdr:col>12</xdr:col>
      <xdr:colOff>701675</xdr:colOff>
      <xdr:row>105</xdr:row>
      <xdr:rowOff>418017</xdr:rowOff>
    </xdr:to>
    <xdr:pic>
      <xdr:nvPicPr>
        <xdr:cNvPr id="126" name="Image 125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9250" y="23393401"/>
          <a:ext cx="606425" cy="618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209550</xdr:colOff>
      <xdr:row>102</xdr:row>
      <xdr:rowOff>0</xdr:rowOff>
    </xdr:from>
    <xdr:to>
      <xdr:col>12</xdr:col>
      <xdr:colOff>734483</xdr:colOff>
      <xdr:row>103</xdr:row>
      <xdr:rowOff>368774</xdr:rowOff>
    </xdr:to>
    <xdr:pic>
      <xdr:nvPicPr>
        <xdr:cNvPr id="127" name="Image 126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3550" y="22821900"/>
          <a:ext cx="524933" cy="559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76200</xdr:colOff>
      <xdr:row>86</xdr:row>
      <xdr:rowOff>76200</xdr:rowOff>
    </xdr:from>
    <xdr:ext cx="628650" cy="590550"/>
    <xdr:pic>
      <xdr:nvPicPr>
        <xdr:cNvPr id="128" name="Image 127" descr="https://i0.wp.com/mmo-wiki.com/wp-content/uploads/2023/11/T_UI_item_raw_material_plant_fibre_flax.png?resize=62%2C62&amp;ssl=1"/>
        <xdr:cNvPicPr/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0200" y="17935575"/>
          <a:ext cx="628650" cy="5905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17</xdr:col>
      <xdr:colOff>104775</xdr:colOff>
      <xdr:row>90</xdr:row>
      <xdr:rowOff>38100</xdr:rowOff>
    </xdr:from>
    <xdr:to>
      <xdr:col>17</xdr:col>
      <xdr:colOff>638175</xdr:colOff>
      <xdr:row>92</xdr:row>
      <xdr:rowOff>1</xdr:rowOff>
    </xdr:to>
    <xdr:pic>
      <xdr:nvPicPr>
        <xdr:cNvPr id="129" name="Image 128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8775" y="19164300"/>
          <a:ext cx="533400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76200</xdr:colOff>
      <xdr:row>96</xdr:row>
      <xdr:rowOff>15875</xdr:rowOff>
    </xdr:from>
    <xdr:to>
      <xdr:col>17</xdr:col>
      <xdr:colOff>647700</xdr:colOff>
      <xdr:row>97</xdr:row>
      <xdr:rowOff>439208</xdr:rowOff>
    </xdr:to>
    <xdr:pic>
      <xdr:nvPicPr>
        <xdr:cNvPr id="130" name="Image 129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0200" y="20970875"/>
          <a:ext cx="571500" cy="613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125964</xdr:colOff>
      <xdr:row>102</xdr:row>
      <xdr:rowOff>19050</xdr:rowOff>
    </xdr:from>
    <xdr:to>
      <xdr:col>17</xdr:col>
      <xdr:colOff>642063</xdr:colOff>
      <xdr:row>104</xdr:row>
      <xdr:rowOff>-1</xdr:rowOff>
    </xdr:to>
    <xdr:pic>
      <xdr:nvPicPr>
        <xdr:cNvPr id="131" name="Image 130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9964" y="22840950"/>
          <a:ext cx="516099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104775</xdr:colOff>
      <xdr:row>88</xdr:row>
      <xdr:rowOff>9525</xdr:rowOff>
    </xdr:from>
    <xdr:to>
      <xdr:col>17</xdr:col>
      <xdr:colOff>619125</xdr:colOff>
      <xdr:row>90</xdr:row>
      <xdr:rowOff>9524</xdr:rowOff>
    </xdr:to>
    <xdr:pic>
      <xdr:nvPicPr>
        <xdr:cNvPr id="132" name="Image 131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rightnessContrast bright="21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8775" y="18545175"/>
          <a:ext cx="514350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85725</xdr:colOff>
      <xdr:row>94</xdr:row>
      <xdr:rowOff>9525</xdr:rowOff>
    </xdr:from>
    <xdr:to>
      <xdr:col>17</xdr:col>
      <xdr:colOff>600508</xdr:colOff>
      <xdr:row>95</xdr:row>
      <xdr:rowOff>339725</xdr:rowOff>
    </xdr:to>
    <xdr:pic>
      <xdr:nvPicPr>
        <xdr:cNvPr id="133" name="Image 132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9725" y="20393025"/>
          <a:ext cx="514783" cy="520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104775</xdr:colOff>
      <xdr:row>100</xdr:row>
      <xdr:rowOff>0</xdr:rowOff>
    </xdr:from>
    <xdr:to>
      <xdr:col>17</xdr:col>
      <xdr:colOff>688975</xdr:colOff>
      <xdr:row>101</xdr:row>
      <xdr:rowOff>393700</xdr:rowOff>
    </xdr:to>
    <xdr:pic>
      <xdr:nvPicPr>
        <xdr:cNvPr id="134" name="Image 133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8775" y="22231350"/>
          <a:ext cx="584200" cy="584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104775</xdr:colOff>
      <xdr:row>92</xdr:row>
      <xdr:rowOff>47625</xdr:rowOff>
    </xdr:from>
    <xdr:to>
      <xdr:col>17</xdr:col>
      <xdr:colOff>628650</xdr:colOff>
      <xdr:row>93</xdr:row>
      <xdr:rowOff>409575</xdr:rowOff>
    </xdr:to>
    <xdr:pic>
      <xdr:nvPicPr>
        <xdr:cNvPr id="135" name="Image 134"/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bright="16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8775" y="19812000"/>
          <a:ext cx="523875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142875</xdr:colOff>
      <xdr:row>98</xdr:row>
      <xdr:rowOff>9525</xdr:rowOff>
    </xdr:from>
    <xdr:to>
      <xdr:col>17</xdr:col>
      <xdr:colOff>657225</xdr:colOff>
      <xdr:row>99</xdr:row>
      <xdr:rowOff>394607</xdr:rowOff>
    </xdr:to>
    <xdr:pic>
      <xdr:nvPicPr>
        <xdr:cNvPr id="136" name="Image 135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96875" y="21621750"/>
          <a:ext cx="514350" cy="575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133350</xdr:colOff>
      <xdr:row>104</xdr:row>
      <xdr:rowOff>19050</xdr:rowOff>
    </xdr:from>
    <xdr:to>
      <xdr:col>17</xdr:col>
      <xdr:colOff>692150</xdr:colOff>
      <xdr:row>105</xdr:row>
      <xdr:rowOff>387350</xdr:rowOff>
    </xdr:to>
    <xdr:pic>
      <xdr:nvPicPr>
        <xdr:cNvPr id="137" name="Image 136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0" y="23421975"/>
          <a:ext cx="558800" cy="558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63953</xdr:colOff>
      <xdr:row>45</xdr:row>
      <xdr:rowOff>59871</xdr:rowOff>
    </xdr:from>
    <xdr:ext cx="561975" cy="552450"/>
    <xdr:pic>
      <xdr:nvPicPr>
        <xdr:cNvPr id="124" name="Image 123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7953" y="9598478"/>
          <a:ext cx="561975" cy="5524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257175</xdr:colOff>
      <xdr:row>45</xdr:row>
      <xdr:rowOff>9525</xdr:rowOff>
    </xdr:from>
    <xdr:ext cx="423181" cy="548367"/>
    <xdr:pic>
      <xdr:nvPicPr>
        <xdr:cNvPr id="125" name="Image 124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5" y="9548132"/>
          <a:ext cx="423181" cy="548367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26</xdr:col>
      <xdr:colOff>183653</xdr:colOff>
      <xdr:row>45</xdr:row>
      <xdr:rowOff>38099</xdr:rowOff>
    </xdr:from>
    <xdr:ext cx="496704" cy="548087"/>
    <xdr:pic>
      <xdr:nvPicPr>
        <xdr:cNvPr id="138" name="Image 137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32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40582" y="9576706"/>
          <a:ext cx="496704" cy="54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29</xdr:col>
      <xdr:colOff>133461</xdr:colOff>
      <xdr:row>45</xdr:row>
      <xdr:rowOff>30692</xdr:rowOff>
    </xdr:from>
    <xdr:ext cx="495573" cy="513594"/>
    <xdr:pic>
      <xdr:nvPicPr>
        <xdr:cNvPr id="139" name="Image 138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24000" contrast="3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76390" y="9569299"/>
          <a:ext cx="495573" cy="513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63953</xdr:colOff>
      <xdr:row>46</xdr:row>
      <xdr:rowOff>59871</xdr:rowOff>
    </xdr:from>
    <xdr:ext cx="561975" cy="552450"/>
    <xdr:pic>
      <xdr:nvPicPr>
        <xdr:cNvPr id="140" name="Image 139" descr="https://i0.wp.com/mmo-wiki.com/wp-content/uploads/2023/11/T_UI_item_material_crafting_sewing_needle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17953" y="9598478"/>
          <a:ext cx="561975" cy="5524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20</xdr:col>
      <xdr:colOff>257175</xdr:colOff>
      <xdr:row>46</xdr:row>
      <xdr:rowOff>9525</xdr:rowOff>
    </xdr:from>
    <xdr:ext cx="423181" cy="548367"/>
    <xdr:pic>
      <xdr:nvPicPr>
        <xdr:cNvPr id="141" name="Image 140" descr="https://i0.wp.com/mmo-wiki.com/wp-content/uploads/2023/11/T_UI_item_material_crafting_pins.png?resize=256%2C256&amp;ssl=1"/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97175" y="9548132"/>
          <a:ext cx="423181" cy="548367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26</xdr:col>
      <xdr:colOff>68036</xdr:colOff>
      <xdr:row>46</xdr:row>
      <xdr:rowOff>0</xdr:rowOff>
    </xdr:from>
    <xdr:to>
      <xdr:col>26</xdr:col>
      <xdr:colOff>625928</xdr:colOff>
      <xdr:row>46</xdr:row>
      <xdr:rowOff>599216</xdr:rowOff>
    </xdr:to>
    <xdr:pic>
      <xdr:nvPicPr>
        <xdr:cNvPr id="142" name="Image 141"/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bright="23000" contrast="3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24965" y="10191750"/>
          <a:ext cx="557892" cy="599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29</xdr:col>
      <xdr:colOff>122464</xdr:colOff>
      <xdr:row>46</xdr:row>
      <xdr:rowOff>0</xdr:rowOff>
    </xdr:from>
    <xdr:to>
      <xdr:col>29</xdr:col>
      <xdr:colOff>680356</xdr:colOff>
      <xdr:row>46</xdr:row>
      <xdr:rowOff>611535</xdr:rowOff>
    </xdr:to>
    <xdr:pic>
      <xdr:nvPicPr>
        <xdr:cNvPr id="143" name="Image 14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65393" y="10191750"/>
          <a:ext cx="557892" cy="611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</xdr:row>
      <xdr:rowOff>0</xdr:rowOff>
    </xdr:from>
    <xdr:to>
      <xdr:col>6</xdr:col>
      <xdr:colOff>381000</xdr:colOff>
      <xdr:row>19</xdr:row>
      <xdr:rowOff>46834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32000" contrast="2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2000"/>
          <a:ext cx="4953000" cy="29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676275</xdr:colOff>
      <xdr:row>4</xdr:row>
      <xdr:rowOff>19050</xdr:rowOff>
    </xdr:from>
    <xdr:to>
      <xdr:col>10</xdr:col>
      <xdr:colOff>685800</xdr:colOff>
      <xdr:row>17</xdr:row>
      <xdr:rowOff>9525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4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48275" y="781050"/>
          <a:ext cx="3057525" cy="2466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714376</xdr:colOff>
      <xdr:row>17</xdr:row>
      <xdr:rowOff>57150</xdr:rowOff>
    </xdr:from>
    <xdr:to>
      <xdr:col>10</xdr:col>
      <xdr:colOff>687414</xdr:colOff>
      <xdr:row>31</xdr:row>
      <xdr:rowOff>47625</xdr:rowOff>
    </xdr:to>
    <xdr:pic>
      <xdr:nvPicPr>
        <xdr:cNvPr id="4" name="Image 3" descr="C:\Users\pimpr\AppData\Local\Packages\Microsoft.Windows.Photos_8wekyb3d8bbwe\TempState\ShareServiceTempFolder\fletching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16000" contras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27443"/>
        <a:stretch/>
      </xdr:blipFill>
      <xdr:spPr bwMode="auto">
        <a:xfrm>
          <a:off x="5286376" y="3295650"/>
          <a:ext cx="3021038" cy="2657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57149</xdr:colOff>
      <xdr:row>4</xdr:row>
      <xdr:rowOff>38100</xdr:rowOff>
    </xdr:from>
    <xdr:to>
      <xdr:col>21</xdr:col>
      <xdr:colOff>333374</xdr:colOff>
      <xdr:row>32</xdr:row>
      <xdr:rowOff>18317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49" y="800100"/>
          <a:ext cx="7896225" cy="531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</xdr:colOff>
      <xdr:row>34</xdr:row>
      <xdr:rowOff>19050</xdr:rowOff>
    </xdr:from>
    <xdr:to>
      <xdr:col>2</xdr:col>
      <xdr:colOff>9525</xdr:colOff>
      <xdr:row>36</xdr:row>
      <xdr:rowOff>9525</xdr:rowOff>
    </xdr:to>
    <xdr:pic>
      <xdr:nvPicPr>
        <xdr:cNvPr id="7" name="Imag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" y="6705600"/>
          <a:ext cx="762000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38</xdr:row>
      <xdr:rowOff>28575</xdr:rowOff>
    </xdr:from>
    <xdr:to>
      <xdr:col>2</xdr:col>
      <xdr:colOff>886</xdr:colOff>
      <xdr:row>40</xdr:row>
      <xdr:rowOff>9525</xdr:rowOff>
    </xdr:to>
    <xdr:pic>
      <xdr:nvPicPr>
        <xdr:cNvPr id="8" name="Image 7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" y="8258175"/>
          <a:ext cx="734311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38101</xdr:colOff>
      <xdr:row>40</xdr:row>
      <xdr:rowOff>19050</xdr:rowOff>
    </xdr:from>
    <xdr:to>
      <xdr:col>1</xdr:col>
      <xdr:colOff>742951</xdr:colOff>
      <xdr:row>41</xdr:row>
      <xdr:rowOff>592845</xdr:rowOff>
    </xdr:to>
    <xdr:pic>
      <xdr:nvPicPr>
        <xdr:cNvPr id="9" name="Image 8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1" y="9010650"/>
          <a:ext cx="704850" cy="764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36</xdr:row>
      <xdr:rowOff>9525</xdr:rowOff>
    </xdr:from>
    <xdr:to>
      <xdr:col>1</xdr:col>
      <xdr:colOff>742949</xdr:colOff>
      <xdr:row>38</xdr:row>
      <xdr:rowOff>22428</xdr:rowOff>
    </xdr:to>
    <xdr:pic>
      <xdr:nvPicPr>
        <xdr:cNvPr id="10" name="Image 9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" y="7458075"/>
          <a:ext cx="723899" cy="7939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42</xdr:row>
      <xdr:rowOff>9526</xdr:rowOff>
    </xdr:from>
    <xdr:to>
      <xdr:col>1</xdr:col>
      <xdr:colOff>711508</xdr:colOff>
      <xdr:row>43</xdr:row>
      <xdr:rowOff>561976</xdr:rowOff>
    </xdr:to>
    <xdr:pic>
      <xdr:nvPicPr>
        <xdr:cNvPr id="11" name="Image 10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" y="9801226"/>
          <a:ext cx="692458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19051</xdr:colOff>
      <xdr:row>44</xdr:row>
      <xdr:rowOff>19050</xdr:rowOff>
    </xdr:from>
    <xdr:to>
      <xdr:col>1</xdr:col>
      <xdr:colOff>723901</xdr:colOff>
      <xdr:row>45</xdr:row>
      <xdr:rowOff>505206</xdr:rowOff>
    </xdr:to>
    <xdr:pic>
      <xdr:nvPicPr>
        <xdr:cNvPr id="12" name="Image 1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1" y="10601325"/>
          <a:ext cx="704850" cy="676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552450</xdr:colOff>
      <xdr:row>20</xdr:row>
      <xdr:rowOff>28575</xdr:rowOff>
    </xdr:from>
    <xdr:to>
      <xdr:col>5</xdr:col>
      <xdr:colOff>28575</xdr:colOff>
      <xdr:row>31</xdr:row>
      <xdr:rowOff>133350</xdr:rowOff>
    </xdr:to>
    <xdr:pic>
      <xdr:nvPicPr>
        <xdr:cNvPr id="13" name="Image 1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" y="3838575"/>
          <a:ext cx="3286125" cy="2200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133350</xdr:colOff>
      <xdr:row>8</xdr:row>
      <xdr:rowOff>85725</xdr:rowOff>
    </xdr:from>
    <xdr:to>
      <xdr:col>7</xdr:col>
      <xdr:colOff>114300</xdr:colOff>
      <xdr:row>8</xdr:row>
      <xdr:rowOff>85725</xdr:rowOff>
    </xdr:to>
    <xdr:cxnSp macro="">
      <xdr:nvCxnSpPr>
        <xdr:cNvPr id="15" name="Connecteur droit avec flèche 14"/>
        <xdr:cNvCxnSpPr/>
      </xdr:nvCxnSpPr>
      <xdr:spPr>
        <a:xfrm>
          <a:off x="4705350" y="1609725"/>
          <a:ext cx="742950" cy="0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400050</xdr:colOff>
      <xdr:row>21</xdr:row>
      <xdr:rowOff>19050</xdr:rowOff>
    </xdr:from>
    <xdr:to>
      <xdr:col>11</xdr:col>
      <xdr:colOff>381000</xdr:colOff>
      <xdr:row>21</xdr:row>
      <xdr:rowOff>19050</xdr:rowOff>
    </xdr:to>
    <xdr:cxnSp macro="">
      <xdr:nvCxnSpPr>
        <xdr:cNvPr id="16" name="Connecteur droit avec flèche 15"/>
        <xdr:cNvCxnSpPr/>
      </xdr:nvCxnSpPr>
      <xdr:spPr>
        <a:xfrm>
          <a:off x="8020050" y="4019550"/>
          <a:ext cx="742950" cy="0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  <xdr:twoCellAnchor>
    <xdr:from>
      <xdr:col>8</xdr:col>
      <xdr:colOff>428625</xdr:colOff>
      <xdr:row>15</xdr:row>
      <xdr:rowOff>133350</xdr:rowOff>
    </xdr:from>
    <xdr:to>
      <xdr:col>8</xdr:col>
      <xdr:colOff>438150</xdr:colOff>
      <xdr:row>22</xdr:row>
      <xdr:rowOff>9525</xdr:rowOff>
    </xdr:to>
    <xdr:cxnSp macro="">
      <xdr:nvCxnSpPr>
        <xdr:cNvPr id="17" name="Connecteur droit avec flèche 16"/>
        <xdr:cNvCxnSpPr/>
      </xdr:nvCxnSpPr>
      <xdr:spPr>
        <a:xfrm>
          <a:off x="6524625" y="2990850"/>
          <a:ext cx="9525" cy="1209675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  <xdr:twoCellAnchor>
    <xdr:from>
      <xdr:col>4</xdr:col>
      <xdr:colOff>609601</xdr:colOff>
      <xdr:row>30</xdr:row>
      <xdr:rowOff>171450</xdr:rowOff>
    </xdr:from>
    <xdr:to>
      <xdr:col>11</xdr:col>
      <xdr:colOff>266700</xdr:colOff>
      <xdr:row>30</xdr:row>
      <xdr:rowOff>171450</xdr:rowOff>
    </xdr:to>
    <xdr:cxnSp macro="">
      <xdr:nvCxnSpPr>
        <xdr:cNvPr id="19" name="Connecteur droit avec flèche 18"/>
        <xdr:cNvCxnSpPr/>
      </xdr:nvCxnSpPr>
      <xdr:spPr>
        <a:xfrm flipH="1">
          <a:off x="3657601" y="5886450"/>
          <a:ext cx="4991099" cy="0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6"/>
        </a:lnRef>
        <a:fillRef idx="0">
          <a:schemeClr val="accent6"/>
        </a:fillRef>
        <a:effectRef idx="0">
          <a:schemeClr val="accent6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95250</xdr:colOff>
      <xdr:row>36</xdr:row>
      <xdr:rowOff>95250</xdr:rowOff>
    </xdr:from>
    <xdr:to>
      <xdr:col>6</xdr:col>
      <xdr:colOff>654685</xdr:colOff>
      <xdr:row>37</xdr:row>
      <xdr:rowOff>464185</xdr:rowOff>
    </xdr:to>
    <xdr:pic>
      <xdr:nvPicPr>
        <xdr:cNvPr id="24" name="Image 23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7734300"/>
          <a:ext cx="559435" cy="5594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23</xdr:row>
      <xdr:rowOff>0</xdr:rowOff>
    </xdr:from>
    <xdr:to>
      <xdr:col>5</xdr:col>
      <xdr:colOff>627380</xdr:colOff>
      <xdr:row>26</xdr:row>
      <xdr:rowOff>55880</xdr:rowOff>
    </xdr:to>
    <xdr:pic>
      <xdr:nvPicPr>
        <xdr:cNvPr id="25" name="Image 24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" y="4381500"/>
          <a:ext cx="627380" cy="627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0</xdr:colOff>
      <xdr:row>23</xdr:row>
      <xdr:rowOff>0</xdr:rowOff>
    </xdr:from>
    <xdr:to>
      <xdr:col>6</xdr:col>
      <xdr:colOff>586740</xdr:colOff>
      <xdr:row>26</xdr:row>
      <xdr:rowOff>15240</xdr:rowOff>
    </xdr:to>
    <xdr:pic>
      <xdr:nvPicPr>
        <xdr:cNvPr id="26" name="Image 25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4381500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161925</xdr:colOff>
      <xdr:row>19</xdr:row>
      <xdr:rowOff>152400</xdr:rowOff>
    </xdr:from>
    <xdr:to>
      <xdr:col>7</xdr:col>
      <xdr:colOff>0</xdr:colOff>
      <xdr:row>22</xdr:row>
      <xdr:rowOff>180975</xdr:rowOff>
    </xdr:to>
    <xdr:pic>
      <xdr:nvPicPr>
        <xdr:cNvPr id="27" name="Image 26" descr="https://i0.wp.com/mmo-wiki.com/wp-content/uploads/2023/11/T_UI_item_material_animal_leather_fine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771900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668655</xdr:colOff>
      <xdr:row>30</xdr:row>
      <xdr:rowOff>97155</xdr:rowOff>
    </xdr:to>
    <xdr:pic>
      <xdr:nvPicPr>
        <xdr:cNvPr id="28" name="Image 27" descr="https://i0.wp.com/mmo-wiki.com/wp-content/uploads/2023/11/T_UI_item_material_leather_bands_fin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0" y="5143500"/>
          <a:ext cx="668655" cy="668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19050</xdr:colOff>
      <xdr:row>36</xdr:row>
      <xdr:rowOff>28575</xdr:rowOff>
    </xdr:from>
    <xdr:to>
      <xdr:col>9</xdr:col>
      <xdr:colOff>687705</xdr:colOff>
      <xdr:row>37</xdr:row>
      <xdr:rowOff>506730</xdr:rowOff>
    </xdr:to>
    <xdr:pic>
      <xdr:nvPicPr>
        <xdr:cNvPr id="29" name="Image 28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7667625"/>
          <a:ext cx="668655" cy="66865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104775</xdr:colOff>
      <xdr:row>38</xdr:row>
      <xdr:rowOff>66675</xdr:rowOff>
    </xdr:from>
    <xdr:ext cx="552450" cy="571500"/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brightnessContrast bright="13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6943725"/>
          <a:ext cx="55245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95250</xdr:colOff>
      <xdr:row>38</xdr:row>
      <xdr:rowOff>104775</xdr:rowOff>
    </xdr:from>
    <xdr:ext cx="614045" cy="614045"/>
    <xdr:pic>
      <xdr:nvPicPr>
        <xdr:cNvPr id="31" name="Image 30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6981825"/>
          <a:ext cx="614045" cy="61404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6</xdr:col>
      <xdr:colOff>47625</xdr:colOff>
      <xdr:row>34</xdr:row>
      <xdr:rowOff>66675</xdr:rowOff>
    </xdr:from>
    <xdr:to>
      <xdr:col>6</xdr:col>
      <xdr:colOff>664167</xdr:colOff>
      <xdr:row>35</xdr:row>
      <xdr:rowOff>514350</xdr:rowOff>
    </xdr:to>
    <xdr:pic>
      <xdr:nvPicPr>
        <xdr:cNvPr id="32" name="Image 31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rightnessContrast bright="21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6943725"/>
          <a:ext cx="616542" cy="638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19050</xdr:colOff>
      <xdr:row>40</xdr:row>
      <xdr:rowOff>28575</xdr:rowOff>
    </xdr:from>
    <xdr:to>
      <xdr:col>7</xdr:col>
      <xdr:colOff>0</xdr:colOff>
      <xdr:row>42</xdr:row>
      <xdr:rowOff>0</xdr:rowOff>
    </xdr:to>
    <xdr:pic>
      <xdr:nvPicPr>
        <xdr:cNvPr id="33" name="Image 32" descr="https://i0.wp.com/mmo-wiki.com/wp-content/uploads/2023/11/T_UI_item_material_wood_short_stock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9210675"/>
          <a:ext cx="742950" cy="7715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76201</xdr:colOff>
      <xdr:row>40</xdr:row>
      <xdr:rowOff>50915</xdr:rowOff>
    </xdr:from>
    <xdr:to>
      <xdr:col>9</xdr:col>
      <xdr:colOff>685801</xdr:colOff>
      <xdr:row>41</xdr:row>
      <xdr:rowOff>514350</xdr:rowOff>
    </xdr:to>
    <xdr:pic>
      <xdr:nvPicPr>
        <xdr:cNvPr id="34" name="Image 33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bright="23000" contrast="2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1" y="9233015"/>
          <a:ext cx="609600" cy="653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57149</xdr:colOff>
      <xdr:row>43</xdr:row>
      <xdr:rowOff>600074</xdr:rowOff>
    </xdr:from>
    <xdr:to>
      <xdr:col>9</xdr:col>
      <xdr:colOff>695324</xdr:colOff>
      <xdr:row>45</xdr:row>
      <xdr:rowOff>516050</xdr:rowOff>
    </xdr:to>
    <xdr:pic>
      <xdr:nvPicPr>
        <xdr:cNvPr id="36" name="Image 35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bright="21000" contras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49" y="10772774"/>
          <a:ext cx="638175" cy="706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19050</xdr:colOff>
      <xdr:row>44</xdr:row>
      <xdr:rowOff>28575</xdr:rowOff>
    </xdr:from>
    <xdr:ext cx="742950" cy="771525"/>
    <xdr:pic>
      <xdr:nvPicPr>
        <xdr:cNvPr id="37" name="Image 36" descr="https://i0.wp.com/mmo-wiki.com/wp-content/uploads/2023/11/T_UI_item_material_wood_short_stock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10010775"/>
          <a:ext cx="742950" cy="7715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95250</xdr:colOff>
      <xdr:row>42</xdr:row>
      <xdr:rowOff>95250</xdr:rowOff>
    </xdr:from>
    <xdr:ext cx="559435" cy="559435"/>
    <xdr:pic>
      <xdr:nvPicPr>
        <xdr:cNvPr id="38" name="Image 37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7734300"/>
          <a:ext cx="559435" cy="55943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19050</xdr:colOff>
      <xdr:row>42</xdr:row>
      <xdr:rowOff>28575</xdr:rowOff>
    </xdr:from>
    <xdr:ext cx="668655" cy="668655"/>
    <xdr:pic>
      <xdr:nvPicPr>
        <xdr:cNvPr id="39" name="Image 38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7667625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12</xdr:col>
      <xdr:colOff>104775</xdr:colOff>
      <xdr:row>42</xdr:row>
      <xdr:rowOff>133350</xdr:rowOff>
    </xdr:from>
    <xdr:to>
      <xdr:col>12</xdr:col>
      <xdr:colOff>704850</xdr:colOff>
      <xdr:row>43</xdr:row>
      <xdr:rowOff>504825</xdr:rowOff>
    </xdr:to>
    <xdr:pic>
      <xdr:nvPicPr>
        <xdr:cNvPr id="40" name="Image 39" descr="https://i0.wp.com/mmo-wiki.com/wp-content/uploads/2023/11/T_UI_item_raw_material_animal_sinew.png?resize=256%2C256&amp;ssl=1"/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48775" y="10115550"/>
          <a:ext cx="600075" cy="561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66675</xdr:colOff>
      <xdr:row>42</xdr:row>
      <xdr:rowOff>114300</xdr:rowOff>
    </xdr:from>
    <xdr:to>
      <xdr:col>15</xdr:col>
      <xdr:colOff>600075</xdr:colOff>
      <xdr:row>43</xdr:row>
      <xdr:rowOff>523875</xdr:rowOff>
    </xdr:to>
    <xdr:pic>
      <xdr:nvPicPr>
        <xdr:cNvPr id="41" name="Image 40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6675" y="10096500"/>
          <a:ext cx="533400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19050</xdr:colOff>
      <xdr:row>46</xdr:row>
      <xdr:rowOff>28575</xdr:rowOff>
    </xdr:from>
    <xdr:ext cx="668655" cy="668655"/>
    <xdr:pic>
      <xdr:nvPicPr>
        <xdr:cNvPr id="35" name="Image 34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77050" y="10016218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104775</xdr:colOff>
      <xdr:row>46</xdr:row>
      <xdr:rowOff>133350</xdr:rowOff>
    </xdr:from>
    <xdr:ext cx="600075" cy="561975"/>
    <xdr:pic>
      <xdr:nvPicPr>
        <xdr:cNvPr id="42" name="Image 41" descr="https://i0.wp.com/mmo-wiki.com/wp-content/uploads/2023/11/T_UI_item_raw_material_animal_sinew.png?resize=256%2C256&amp;ssl=1"/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48775" y="10120993"/>
          <a:ext cx="600075" cy="5619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6</xdr:col>
      <xdr:colOff>68036</xdr:colOff>
      <xdr:row>46</xdr:row>
      <xdr:rowOff>54428</xdr:rowOff>
    </xdr:from>
    <xdr:to>
      <xdr:col>6</xdr:col>
      <xdr:colOff>639536</xdr:colOff>
      <xdr:row>47</xdr:row>
      <xdr:rowOff>479122</xdr:rowOff>
    </xdr:to>
    <xdr:pic>
      <xdr:nvPicPr>
        <xdr:cNvPr id="43" name="Image 42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0036" y="11606892"/>
          <a:ext cx="571500" cy="615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0</xdr:colOff>
      <xdr:row>45</xdr:row>
      <xdr:rowOff>585106</xdr:rowOff>
    </xdr:from>
    <xdr:to>
      <xdr:col>15</xdr:col>
      <xdr:colOff>639536</xdr:colOff>
      <xdr:row>47</xdr:row>
      <xdr:rowOff>340178</xdr:rowOff>
    </xdr:to>
    <xdr:pic>
      <xdr:nvPicPr>
        <xdr:cNvPr id="44" name="Image 43" descr="https://i0.wp.com/mmo-wiki.com/wp-content/uploads/2023/11/T_UI_item_material_wood_long_stock.png?resize=256%2C256&amp;ssl=1"/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0" y="11552463"/>
          <a:ext cx="639536" cy="530679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3</xdr:row>
      <xdr:rowOff>57150</xdr:rowOff>
    </xdr:from>
    <xdr:to>
      <xdr:col>6</xdr:col>
      <xdr:colOff>628650</xdr:colOff>
      <xdr:row>10</xdr:row>
      <xdr:rowOff>523084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247650"/>
          <a:ext cx="4953000" cy="29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</xdr:colOff>
      <xdr:row>3</xdr:row>
      <xdr:rowOff>76200</xdr:rowOff>
    </xdr:from>
    <xdr:to>
      <xdr:col>10</xdr:col>
      <xdr:colOff>676275</xdr:colOff>
      <xdr:row>7</xdr:row>
      <xdr:rowOff>485775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266700"/>
          <a:ext cx="2924175" cy="1685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66676</xdr:colOff>
      <xdr:row>37</xdr:row>
      <xdr:rowOff>38101</xdr:rowOff>
    </xdr:from>
    <xdr:to>
      <xdr:col>3</xdr:col>
      <xdr:colOff>447675</xdr:colOff>
      <xdr:row>46</xdr:row>
      <xdr:rowOff>189785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10601326"/>
          <a:ext cx="2666999" cy="1866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104775</xdr:colOff>
      <xdr:row>8</xdr:row>
      <xdr:rowOff>161925</xdr:rowOff>
    </xdr:from>
    <xdr:to>
      <xdr:col>10</xdr:col>
      <xdr:colOff>638175</xdr:colOff>
      <xdr:row>12</xdr:row>
      <xdr:rowOff>57150</xdr:rowOff>
    </xdr:to>
    <xdr:pic>
      <xdr:nvPicPr>
        <xdr:cNvPr id="6" name="Image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387"/>
        <a:stretch/>
      </xdr:blipFill>
      <xdr:spPr bwMode="auto">
        <a:xfrm>
          <a:off x="5438775" y="2905125"/>
          <a:ext cx="281940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676275</xdr:colOff>
      <xdr:row>37</xdr:row>
      <xdr:rowOff>28575</xdr:rowOff>
    </xdr:from>
    <xdr:to>
      <xdr:col>7</xdr:col>
      <xdr:colOff>362475</xdr:colOff>
      <xdr:row>46</xdr:row>
      <xdr:rowOff>180975</xdr:rowOff>
    </xdr:to>
    <xdr:pic>
      <xdr:nvPicPr>
        <xdr:cNvPr id="7" name="Image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2275" y="10591800"/>
          <a:ext cx="2734200" cy="1866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157842</xdr:colOff>
      <xdr:row>134</xdr:row>
      <xdr:rowOff>121103</xdr:rowOff>
    </xdr:from>
    <xdr:to>
      <xdr:col>4</xdr:col>
      <xdr:colOff>538842</xdr:colOff>
      <xdr:row>142</xdr:row>
      <xdr:rowOff>156482</xdr:rowOff>
    </xdr:to>
    <xdr:pic>
      <xdr:nvPicPr>
        <xdr:cNvPr id="9" name="Image 8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842" y="38180282"/>
          <a:ext cx="3429000" cy="293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2</xdr:row>
      <xdr:rowOff>180975</xdr:rowOff>
    </xdr:from>
    <xdr:to>
      <xdr:col>14</xdr:col>
      <xdr:colOff>326439</xdr:colOff>
      <xdr:row>12</xdr:row>
      <xdr:rowOff>295275</xdr:rowOff>
    </xdr:to>
    <xdr:pic>
      <xdr:nvPicPr>
        <xdr:cNvPr id="11" name="Image 10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1050" y="180975"/>
          <a:ext cx="2593389" cy="3514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419100</xdr:colOff>
      <xdr:row>10</xdr:row>
      <xdr:rowOff>323849</xdr:rowOff>
    </xdr:from>
    <xdr:to>
      <xdr:col>14</xdr:col>
      <xdr:colOff>246829</xdr:colOff>
      <xdr:row>12</xdr:row>
      <xdr:rowOff>142874</xdr:rowOff>
    </xdr:to>
    <xdr:pic>
      <xdr:nvPicPr>
        <xdr:cNvPr id="12" name="Image 1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01100" y="3629024"/>
          <a:ext cx="2113729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400050</xdr:colOff>
      <xdr:row>5</xdr:row>
      <xdr:rowOff>171451</xdr:rowOff>
    </xdr:from>
    <xdr:to>
      <xdr:col>7</xdr:col>
      <xdr:colOff>266700</xdr:colOff>
      <xdr:row>6</xdr:row>
      <xdr:rowOff>0</xdr:rowOff>
    </xdr:to>
    <xdr:cxnSp macro="">
      <xdr:nvCxnSpPr>
        <xdr:cNvPr id="16" name="Connecteur droit avec flèche 15"/>
        <xdr:cNvCxnSpPr/>
      </xdr:nvCxnSpPr>
      <xdr:spPr>
        <a:xfrm>
          <a:off x="4972050" y="1123951"/>
          <a:ext cx="628650" cy="19049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533401</xdr:colOff>
      <xdr:row>7</xdr:row>
      <xdr:rowOff>152400</xdr:rowOff>
    </xdr:from>
    <xdr:to>
      <xdr:col>9</xdr:col>
      <xdr:colOff>295275</xdr:colOff>
      <xdr:row>8</xdr:row>
      <xdr:rowOff>323850</xdr:rowOff>
    </xdr:to>
    <xdr:cxnSp macro="">
      <xdr:nvCxnSpPr>
        <xdr:cNvPr id="19" name="Connecteur droit avec flèche 18"/>
        <xdr:cNvCxnSpPr/>
      </xdr:nvCxnSpPr>
      <xdr:spPr>
        <a:xfrm flipH="1">
          <a:off x="6629401" y="2295525"/>
          <a:ext cx="523874" cy="771525"/>
        </a:xfrm>
        <a:prstGeom prst="straightConnector1">
          <a:avLst/>
        </a:prstGeom>
        <a:ln w="28575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133350</xdr:colOff>
      <xdr:row>10</xdr:row>
      <xdr:rowOff>390525</xdr:rowOff>
    </xdr:from>
    <xdr:to>
      <xdr:col>11</xdr:col>
      <xdr:colOff>390525</xdr:colOff>
      <xdr:row>11</xdr:row>
      <xdr:rowOff>161925</xdr:rowOff>
    </xdr:to>
    <xdr:cxnSp macro="">
      <xdr:nvCxnSpPr>
        <xdr:cNvPr id="21" name="Connecteur droit avec flèche 20"/>
        <xdr:cNvCxnSpPr/>
      </xdr:nvCxnSpPr>
      <xdr:spPr>
        <a:xfrm flipV="1">
          <a:off x="7753350" y="3695700"/>
          <a:ext cx="1019175" cy="333375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47625</xdr:colOff>
      <xdr:row>21</xdr:row>
      <xdr:rowOff>95250</xdr:rowOff>
    </xdr:from>
    <xdr:to>
      <xdr:col>6</xdr:col>
      <xdr:colOff>428625</xdr:colOff>
      <xdr:row>36</xdr:row>
      <xdr:rowOff>142084</xdr:rowOff>
    </xdr:to>
    <xdr:pic>
      <xdr:nvPicPr>
        <xdr:cNvPr id="29" name="Image 2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7610475"/>
          <a:ext cx="4953000" cy="29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293028</xdr:colOff>
      <xdr:row>21</xdr:row>
      <xdr:rowOff>152400</xdr:rowOff>
    </xdr:from>
    <xdr:to>
      <xdr:col>17</xdr:col>
      <xdr:colOff>19050</xdr:colOff>
      <xdr:row>46</xdr:row>
      <xdr:rowOff>95250</xdr:rowOff>
    </xdr:to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9028" y="7667625"/>
          <a:ext cx="6584022" cy="470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495300</xdr:colOff>
      <xdr:row>34</xdr:row>
      <xdr:rowOff>85725</xdr:rowOff>
    </xdr:from>
    <xdr:to>
      <xdr:col>0</xdr:col>
      <xdr:colOff>495300</xdr:colOff>
      <xdr:row>38</xdr:row>
      <xdr:rowOff>38100</xdr:rowOff>
    </xdr:to>
    <xdr:cxnSp macro="">
      <xdr:nvCxnSpPr>
        <xdr:cNvPr id="32" name="Connecteur droit avec flèche 31"/>
        <xdr:cNvCxnSpPr/>
      </xdr:nvCxnSpPr>
      <xdr:spPr>
        <a:xfrm>
          <a:off x="495300" y="10077450"/>
          <a:ext cx="0" cy="714375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257175</xdr:colOff>
      <xdr:row>41</xdr:row>
      <xdr:rowOff>9525</xdr:rowOff>
    </xdr:from>
    <xdr:to>
      <xdr:col>4</xdr:col>
      <xdr:colOff>47625</xdr:colOff>
      <xdr:row>42</xdr:row>
      <xdr:rowOff>28575</xdr:rowOff>
    </xdr:to>
    <xdr:cxnSp macro="">
      <xdr:nvCxnSpPr>
        <xdr:cNvPr id="34" name="Connecteur droit avec flèche 33"/>
        <xdr:cNvCxnSpPr/>
      </xdr:nvCxnSpPr>
      <xdr:spPr>
        <a:xfrm>
          <a:off x="2543175" y="11334750"/>
          <a:ext cx="552450" cy="209550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133350</xdr:colOff>
      <xdr:row>42</xdr:row>
      <xdr:rowOff>76200</xdr:rowOff>
    </xdr:from>
    <xdr:to>
      <xdr:col>9</xdr:col>
      <xdr:colOff>381000</xdr:colOff>
      <xdr:row>42</xdr:row>
      <xdr:rowOff>85725</xdr:rowOff>
    </xdr:to>
    <xdr:cxnSp macro="">
      <xdr:nvCxnSpPr>
        <xdr:cNvPr id="36" name="Connecteur droit avec flèche 35"/>
        <xdr:cNvCxnSpPr/>
      </xdr:nvCxnSpPr>
      <xdr:spPr>
        <a:xfrm>
          <a:off x="5467350" y="11591925"/>
          <a:ext cx="1771650" cy="9525"/>
        </a:xfrm>
        <a:prstGeom prst="straightConnector1">
          <a:avLst/>
        </a:prstGeom>
        <a:ln w="38100"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216353</xdr:colOff>
      <xdr:row>82</xdr:row>
      <xdr:rowOff>182335</xdr:rowOff>
    </xdr:from>
    <xdr:to>
      <xdr:col>4</xdr:col>
      <xdr:colOff>749753</xdr:colOff>
      <xdr:row>92</xdr:row>
      <xdr:rowOff>77560</xdr:rowOff>
    </xdr:to>
    <xdr:pic>
      <xdr:nvPicPr>
        <xdr:cNvPr id="37" name="Image 36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353" y="21341442"/>
          <a:ext cx="3581400" cy="1800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85725</xdr:colOff>
      <xdr:row>53</xdr:row>
      <xdr:rowOff>9525</xdr:rowOff>
    </xdr:from>
    <xdr:to>
      <xdr:col>12</xdr:col>
      <xdr:colOff>699770</xdr:colOff>
      <xdr:row>54</xdr:row>
      <xdr:rowOff>433070</xdr:rowOff>
    </xdr:to>
    <xdr:pic>
      <xdr:nvPicPr>
        <xdr:cNvPr id="38" name="Image 37" descr="https://i0.wp.com/mmo-wiki.com/wp-content/uploads/2023/11/T_UI_item_material_glass_pure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9725" y="17021175"/>
          <a:ext cx="614045" cy="61404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66675</xdr:colOff>
      <xdr:row>12</xdr:row>
      <xdr:rowOff>14968</xdr:rowOff>
    </xdr:from>
    <xdr:to>
      <xdr:col>15</xdr:col>
      <xdr:colOff>748665</xdr:colOff>
      <xdr:row>14</xdr:row>
      <xdr:rowOff>30208</xdr:rowOff>
    </xdr:to>
    <xdr:pic>
      <xdr:nvPicPr>
        <xdr:cNvPr id="40" name="Image 39" descr="https://i0.wp.com/mmo-wiki.com/wp-content/uploads/2023/11/T_UI_item_material_wrought_iron_axe_blade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6675" y="4110718"/>
          <a:ext cx="681990" cy="6819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61232</xdr:colOff>
      <xdr:row>4</xdr:row>
      <xdr:rowOff>1</xdr:rowOff>
    </xdr:from>
    <xdr:to>
      <xdr:col>15</xdr:col>
      <xdr:colOff>688612</xdr:colOff>
      <xdr:row>5</xdr:row>
      <xdr:rowOff>123916</xdr:rowOff>
    </xdr:to>
    <xdr:pic>
      <xdr:nvPicPr>
        <xdr:cNvPr id="41" name="Image 40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1232" y="1265465"/>
          <a:ext cx="627380" cy="627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34</xdr:col>
      <xdr:colOff>66675</xdr:colOff>
      <xdr:row>173</xdr:row>
      <xdr:rowOff>20411</xdr:rowOff>
    </xdr:from>
    <xdr:to>
      <xdr:col>34</xdr:col>
      <xdr:colOff>735330</xdr:colOff>
      <xdr:row>174</xdr:row>
      <xdr:rowOff>498566</xdr:rowOff>
    </xdr:to>
    <xdr:pic>
      <xdr:nvPicPr>
        <xdr:cNvPr id="43" name="Image 42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74675" y="51999697"/>
          <a:ext cx="668655" cy="668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85725</xdr:colOff>
      <xdr:row>51</xdr:row>
      <xdr:rowOff>104775</xdr:rowOff>
    </xdr:from>
    <xdr:to>
      <xdr:col>12</xdr:col>
      <xdr:colOff>672465</xdr:colOff>
      <xdr:row>52</xdr:row>
      <xdr:rowOff>501015</xdr:rowOff>
    </xdr:to>
    <xdr:pic>
      <xdr:nvPicPr>
        <xdr:cNvPr id="47" name="Image 46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9725" y="16354425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55789</xdr:colOff>
      <xdr:row>7</xdr:row>
      <xdr:rowOff>523875</xdr:rowOff>
    </xdr:from>
    <xdr:to>
      <xdr:col>15</xdr:col>
      <xdr:colOff>751749</xdr:colOff>
      <xdr:row>10</xdr:row>
      <xdr:rowOff>49621</xdr:rowOff>
    </xdr:to>
    <xdr:pic>
      <xdr:nvPicPr>
        <xdr:cNvPr id="49" name="Image 48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85789" y="2687411"/>
          <a:ext cx="695960" cy="6959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28575</xdr:colOff>
      <xdr:row>157</xdr:row>
      <xdr:rowOff>65314</xdr:rowOff>
    </xdr:from>
    <xdr:to>
      <xdr:col>25</xdr:col>
      <xdr:colOff>697230</xdr:colOff>
      <xdr:row>158</xdr:row>
      <xdr:rowOff>543469</xdr:rowOff>
    </xdr:to>
    <xdr:pic>
      <xdr:nvPicPr>
        <xdr:cNvPr id="50" name="Image 49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78575" y="45853350"/>
          <a:ext cx="668655" cy="66865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22</xdr:col>
      <xdr:colOff>62593</xdr:colOff>
      <xdr:row>127</xdr:row>
      <xdr:rowOff>266701</xdr:rowOff>
    </xdr:from>
    <xdr:to>
      <xdr:col>22</xdr:col>
      <xdr:colOff>689973</xdr:colOff>
      <xdr:row>128</xdr:row>
      <xdr:rowOff>118473</xdr:rowOff>
    </xdr:to>
    <xdr:pic>
      <xdr:nvPicPr>
        <xdr:cNvPr id="52" name="Image 51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6593" y="34597522"/>
          <a:ext cx="627380" cy="627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102053</xdr:colOff>
      <xdr:row>195</xdr:row>
      <xdr:rowOff>80283</xdr:rowOff>
    </xdr:from>
    <xdr:to>
      <xdr:col>11</xdr:col>
      <xdr:colOff>702128</xdr:colOff>
      <xdr:row>196</xdr:row>
      <xdr:rowOff>489858</xdr:rowOff>
    </xdr:to>
    <xdr:pic>
      <xdr:nvPicPr>
        <xdr:cNvPr id="53" name="Image 52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4053" y="60604854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123825</xdr:colOff>
      <xdr:row>51</xdr:row>
      <xdr:rowOff>57150</xdr:rowOff>
    </xdr:from>
    <xdr:to>
      <xdr:col>15</xdr:col>
      <xdr:colOff>723900</xdr:colOff>
      <xdr:row>52</xdr:row>
      <xdr:rowOff>466725</xdr:rowOff>
    </xdr:to>
    <xdr:pic>
      <xdr:nvPicPr>
        <xdr:cNvPr id="56" name="Image 55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3825" y="16306800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</xdr:colOff>
      <xdr:row>62</xdr:row>
      <xdr:rowOff>400050</xdr:rowOff>
    </xdr:from>
    <xdr:to>
      <xdr:col>1</xdr:col>
      <xdr:colOff>736600</xdr:colOff>
      <xdr:row>64</xdr:row>
      <xdr:rowOff>412750</xdr:rowOff>
    </xdr:to>
    <xdr:pic>
      <xdr:nvPicPr>
        <xdr:cNvPr id="58" name="Image 57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20126325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66675</xdr:colOff>
      <xdr:row>57</xdr:row>
      <xdr:rowOff>19050</xdr:rowOff>
    </xdr:from>
    <xdr:to>
      <xdr:col>12</xdr:col>
      <xdr:colOff>653415</xdr:colOff>
      <xdr:row>58</xdr:row>
      <xdr:rowOff>415290</xdr:rowOff>
    </xdr:to>
    <xdr:pic>
      <xdr:nvPicPr>
        <xdr:cNvPr id="64" name="Image 63" descr="https://i0.wp.com/mmo-wiki.com/wp-content/uploads/2023/11/T_UI_item_material_wrought_iron_knife_blade.png?resize=256%2C256&amp;ssl=1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0675" y="18335625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16</xdr:col>
      <xdr:colOff>13607</xdr:colOff>
      <xdr:row>161</xdr:row>
      <xdr:rowOff>54429</xdr:rowOff>
    </xdr:from>
    <xdr:to>
      <xdr:col>16</xdr:col>
      <xdr:colOff>600347</xdr:colOff>
      <xdr:row>162</xdr:row>
      <xdr:rowOff>450669</xdr:rowOff>
    </xdr:to>
    <xdr:pic>
      <xdr:nvPicPr>
        <xdr:cNvPr id="65" name="Image 64" descr="https://i0.wp.com/mmo-wiki.com/wp-content/uploads/2023/11/T_UI_item_material_iron_pommel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47393679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19</xdr:col>
      <xdr:colOff>54428</xdr:colOff>
      <xdr:row>133</xdr:row>
      <xdr:rowOff>217714</xdr:rowOff>
    </xdr:from>
    <xdr:to>
      <xdr:col>19</xdr:col>
      <xdr:colOff>709113</xdr:colOff>
      <xdr:row>134</xdr:row>
      <xdr:rowOff>110399</xdr:rowOff>
    </xdr:to>
    <xdr:pic>
      <xdr:nvPicPr>
        <xdr:cNvPr id="67" name="Image 66" descr="https://i0.wp.com/mmo-wiki.com/wp-content/uploads/2023/11/T_UI_item_material_iron_spike.png?resize=256%2C256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37800643"/>
          <a:ext cx="654685" cy="6546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19</xdr:col>
      <xdr:colOff>40822</xdr:colOff>
      <xdr:row>157</xdr:row>
      <xdr:rowOff>81643</xdr:rowOff>
    </xdr:from>
    <xdr:to>
      <xdr:col>19</xdr:col>
      <xdr:colOff>640897</xdr:colOff>
      <xdr:row>158</xdr:row>
      <xdr:rowOff>491218</xdr:rowOff>
    </xdr:to>
    <xdr:pic>
      <xdr:nvPicPr>
        <xdr:cNvPr id="71" name="Image 70" descr="https://i0.wp.com/mmo-wiki.com/wp-content/uploads/2023/11/T_UI_item_material_wrought_iron_axe_blade_large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8822" y="45869679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25</xdr:col>
      <xdr:colOff>27214</xdr:colOff>
      <xdr:row>161</xdr:row>
      <xdr:rowOff>142873</xdr:rowOff>
    </xdr:from>
    <xdr:to>
      <xdr:col>25</xdr:col>
      <xdr:colOff>681899</xdr:colOff>
      <xdr:row>163</xdr:row>
      <xdr:rowOff>35558</xdr:rowOff>
    </xdr:to>
    <xdr:pic>
      <xdr:nvPicPr>
        <xdr:cNvPr id="79" name="Image 78" descr="https://i0.wp.com/mmo-wiki.com/wp-content/uploads/2023/11/T_UI_item_material_wrought_iron_sword_blade_large.png?resize=256%2C256&amp;ssl=1"/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77214" y="47482123"/>
          <a:ext cx="654685" cy="6546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</xdr:colOff>
      <xdr:row>65</xdr:row>
      <xdr:rowOff>19050</xdr:rowOff>
    </xdr:from>
    <xdr:to>
      <xdr:col>1</xdr:col>
      <xdr:colOff>681990</xdr:colOff>
      <xdr:row>66</xdr:row>
      <xdr:rowOff>415290</xdr:rowOff>
    </xdr:to>
    <xdr:pic>
      <xdr:nvPicPr>
        <xdr:cNvPr id="82" name="Image 81" descr="https://i0.wp.com/mmo-wiki.com/wp-content/uploads/2023/11/T_UI_item_material_iron_hinges.png?resize=256%2C256&amp;ssl=1"/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20764500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69396</xdr:colOff>
      <xdr:row>6</xdr:row>
      <xdr:rowOff>58510</xdr:rowOff>
    </xdr:from>
    <xdr:to>
      <xdr:col>15</xdr:col>
      <xdr:colOff>710746</xdr:colOff>
      <xdr:row>7</xdr:row>
      <xdr:rowOff>509360</xdr:rowOff>
    </xdr:to>
    <xdr:pic>
      <xdr:nvPicPr>
        <xdr:cNvPr id="83" name="Image 82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9396" y="2031546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156482</xdr:colOff>
      <xdr:row>14</xdr:row>
      <xdr:rowOff>28574</xdr:rowOff>
    </xdr:from>
    <xdr:to>
      <xdr:col>15</xdr:col>
      <xdr:colOff>743222</xdr:colOff>
      <xdr:row>16</xdr:row>
      <xdr:rowOff>2993</xdr:rowOff>
    </xdr:to>
    <xdr:pic>
      <xdr:nvPicPr>
        <xdr:cNvPr id="84" name="Image 83" descr="https://i0.wp.com/mmo-wiki.com/wp-content/uploads/2023/11/T_UI_item_material_crafting_iron_anvil_head.png?resize=256%2C256&amp;ssl=1"/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86482" y="4791074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57150</xdr:colOff>
      <xdr:row>4</xdr:row>
      <xdr:rowOff>38099</xdr:rowOff>
    </xdr:from>
    <xdr:to>
      <xdr:col>21</xdr:col>
      <xdr:colOff>666750</xdr:colOff>
      <xdr:row>6</xdr:row>
      <xdr:rowOff>23362</xdr:rowOff>
    </xdr:to>
    <xdr:pic>
      <xdr:nvPicPr>
        <xdr:cNvPr id="89" name="Image 88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4629149"/>
          <a:ext cx="609600" cy="690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21</xdr:col>
      <xdr:colOff>95250</xdr:colOff>
      <xdr:row>13</xdr:row>
      <xdr:rowOff>210269</xdr:rowOff>
    </xdr:from>
    <xdr:ext cx="590550" cy="668547"/>
    <xdr:pic>
      <xdr:nvPicPr>
        <xdr:cNvPr id="91" name="Image 90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0" y="4667969"/>
          <a:ext cx="590550" cy="668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24</xdr:col>
      <xdr:colOff>95250</xdr:colOff>
      <xdr:row>14</xdr:row>
      <xdr:rowOff>38100</xdr:rowOff>
    </xdr:from>
    <xdr:ext cx="561975" cy="561975"/>
    <xdr:pic>
      <xdr:nvPicPr>
        <xdr:cNvPr id="92" name="Image 91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59250" y="4772025"/>
          <a:ext cx="561975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47625</xdr:colOff>
      <xdr:row>6</xdr:row>
      <xdr:rowOff>66674</xdr:rowOff>
    </xdr:from>
    <xdr:ext cx="609600" cy="690113"/>
    <xdr:pic>
      <xdr:nvPicPr>
        <xdr:cNvPr id="93" name="Image 92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25625" y="2019299"/>
          <a:ext cx="609600" cy="690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57150</xdr:colOff>
      <xdr:row>7</xdr:row>
      <xdr:rowOff>590549</xdr:rowOff>
    </xdr:from>
    <xdr:ext cx="609600" cy="690113"/>
    <xdr:pic>
      <xdr:nvPicPr>
        <xdr:cNvPr id="94" name="Image 9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5150" y="2733674"/>
          <a:ext cx="609600" cy="690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47625</xdr:colOff>
      <xdr:row>10</xdr:row>
      <xdr:rowOff>85724</xdr:rowOff>
    </xdr:from>
    <xdr:ext cx="609600" cy="690113"/>
    <xdr:pic>
      <xdr:nvPicPr>
        <xdr:cNvPr id="95" name="Image 94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25625" y="3390899"/>
          <a:ext cx="609600" cy="690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21</xdr:col>
      <xdr:colOff>57150</xdr:colOff>
      <xdr:row>12</xdr:row>
      <xdr:rowOff>38099</xdr:rowOff>
    </xdr:from>
    <xdr:ext cx="609600" cy="690113"/>
    <xdr:pic>
      <xdr:nvPicPr>
        <xdr:cNvPr id="96" name="Image 95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6124574"/>
          <a:ext cx="609600" cy="690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24</xdr:col>
      <xdr:colOff>57150</xdr:colOff>
      <xdr:row>12</xdr:row>
      <xdr:rowOff>38100</xdr:rowOff>
    </xdr:from>
    <xdr:to>
      <xdr:col>24</xdr:col>
      <xdr:colOff>698500</xdr:colOff>
      <xdr:row>14</xdr:row>
      <xdr:rowOff>12700</xdr:rowOff>
    </xdr:to>
    <xdr:pic>
      <xdr:nvPicPr>
        <xdr:cNvPr id="97" name="Image 96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1150" y="4105275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49</xdr:row>
      <xdr:rowOff>0</xdr:rowOff>
    </xdr:from>
    <xdr:to>
      <xdr:col>1</xdr:col>
      <xdr:colOff>695325</xdr:colOff>
      <xdr:row>50</xdr:row>
      <xdr:rowOff>561975</xdr:rowOff>
    </xdr:to>
    <xdr:pic>
      <xdr:nvPicPr>
        <xdr:cNvPr id="98" name="Image 97" descr="https://i0.wp.com/mmo-wiki.com/wp-content/uploads/2023/11/T_Icon_wieldable_offhand_1h_torches_lantern_01.png?resize=512%2C512&amp;ssl=1"/>
        <xdr:cNvPicPr/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15478125"/>
          <a:ext cx="695325" cy="7524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57150</xdr:colOff>
      <xdr:row>49</xdr:row>
      <xdr:rowOff>9525</xdr:rowOff>
    </xdr:from>
    <xdr:to>
      <xdr:col>6</xdr:col>
      <xdr:colOff>742950</xdr:colOff>
      <xdr:row>50</xdr:row>
      <xdr:rowOff>495300</xdr:rowOff>
    </xdr:to>
    <xdr:pic>
      <xdr:nvPicPr>
        <xdr:cNvPr id="101" name="Image 100" descr="https://i0.wp.com/mmo-wiki.com/wp-content/uploads/2023/11/T_UI_item_raw_material_tree_resin.png?resize=62%2C62&amp;ssl=1"/>
        <xdr:cNvPicPr/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15487650"/>
          <a:ext cx="685800" cy="6762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28575</xdr:colOff>
      <xdr:row>49</xdr:row>
      <xdr:rowOff>69447</xdr:rowOff>
    </xdr:from>
    <xdr:to>
      <xdr:col>9</xdr:col>
      <xdr:colOff>676275</xdr:colOff>
      <xdr:row>50</xdr:row>
      <xdr:rowOff>561976</xdr:rowOff>
    </xdr:to>
    <xdr:pic>
      <xdr:nvPicPr>
        <xdr:cNvPr id="102" name="Image 101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6886575" y="15547572"/>
          <a:ext cx="647700" cy="683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28575</xdr:colOff>
      <xdr:row>49</xdr:row>
      <xdr:rowOff>123825</xdr:rowOff>
    </xdr:from>
    <xdr:to>
      <xdr:col>12</xdr:col>
      <xdr:colOff>669925</xdr:colOff>
      <xdr:row>51</xdr:row>
      <xdr:rowOff>3175</xdr:rowOff>
    </xdr:to>
    <xdr:pic>
      <xdr:nvPicPr>
        <xdr:cNvPr id="103" name="Image 102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5601950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66675</xdr:colOff>
      <xdr:row>51</xdr:row>
      <xdr:rowOff>19050</xdr:rowOff>
    </xdr:from>
    <xdr:to>
      <xdr:col>1</xdr:col>
      <xdr:colOff>739732</xdr:colOff>
      <xdr:row>52</xdr:row>
      <xdr:rowOff>428625</xdr:rowOff>
    </xdr:to>
    <xdr:pic>
      <xdr:nvPicPr>
        <xdr:cNvPr id="104" name="Image 103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6268700"/>
          <a:ext cx="673057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28575</xdr:colOff>
      <xdr:row>51</xdr:row>
      <xdr:rowOff>69447</xdr:rowOff>
    </xdr:from>
    <xdr:ext cx="647700" cy="683029"/>
    <xdr:pic>
      <xdr:nvPicPr>
        <xdr:cNvPr id="105" name="Image 104" descr="C:\Users\pimpr\AppData\Local\Packages\Microsoft.Windows.Photos_8wekyb3d8bbwe\TempState\ShareServiceTempFolder\fences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3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01" t="89218" r="92993" b="696"/>
        <a:stretch/>
      </xdr:blipFill>
      <xdr:spPr bwMode="auto">
        <a:xfrm>
          <a:off x="6886575" y="15547572"/>
          <a:ext cx="647700" cy="683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6</xdr:col>
      <xdr:colOff>104775</xdr:colOff>
      <xdr:row>51</xdr:row>
      <xdr:rowOff>66675</xdr:rowOff>
    </xdr:from>
    <xdr:to>
      <xdr:col>6</xdr:col>
      <xdr:colOff>691515</xdr:colOff>
      <xdr:row>52</xdr:row>
      <xdr:rowOff>462915</xdr:rowOff>
    </xdr:to>
    <xdr:pic>
      <xdr:nvPicPr>
        <xdr:cNvPr id="106" name="Image 105" descr="https://i0.wp.com/mmo-wiki.com/wp-content/uploads/2023/11/T_UI_item_material_crafting_iron_anvil_head.png?resize=256%2C256&amp;ssl=1"/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6316325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0</xdr:colOff>
      <xdr:row>51</xdr:row>
      <xdr:rowOff>0</xdr:rowOff>
    </xdr:from>
    <xdr:to>
      <xdr:col>18</xdr:col>
      <xdr:colOff>641350</xdr:colOff>
      <xdr:row>52</xdr:row>
      <xdr:rowOff>450850</xdr:rowOff>
    </xdr:to>
    <xdr:pic>
      <xdr:nvPicPr>
        <xdr:cNvPr id="107" name="Image 106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0" y="16249650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21</xdr:col>
      <xdr:colOff>0</xdr:colOff>
      <xdr:row>51</xdr:row>
      <xdr:rowOff>0</xdr:rowOff>
    </xdr:from>
    <xdr:to>
      <xdr:col>21</xdr:col>
      <xdr:colOff>685800</xdr:colOff>
      <xdr:row>52</xdr:row>
      <xdr:rowOff>457200</xdr:rowOff>
    </xdr:to>
    <xdr:pic>
      <xdr:nvPicPr>
        <xdr:cNvPr id="108" name="Image 107" descr="https://i0.wp.com/mmo-wiki.com/wp-content/uploads/2023/11/T_UI_item_material_wood_long_stock.png?resize=256%2C256&amp;ssl=1"/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00" y="16249650"/>
          <a:ext cx="685800" cy="647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95251</xdr:colOff>
      <xdr:row>53</xdr:row>
      <xdr:rowOff>95251</xdr:rowOff>
    </xdr:from>
    <xdr:to>
      <xdr:col>1</xdr:col>
      <xdr:colOff>696419</xdr:colOff>
      <xdr:row>54</xdr:row>
      <xdr:rowOff>381001</xdr:rowOff>
    </xdr:to>
    <xdr:pic>
      <xdr:nvPicPr>
        <xdr:cNvPr id="109" name="Image 108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1" y="17106901"/>
          <a:ext cx="601168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133350</xdr:colOff>
      <xdr:row>53</xdr:row>
      <xdr:rowOff>0</xdr:rowOff>
    </xdr:from>
    <xdr:to>
      <xdr:col>6</xdr:col>
      <xdr:colOff>695325</xdr:colOff>
      <xdr:row>54</xdr:row>
      <xdr:rowOff>381000</xdr:rowOff>
    </xdr:to>
    <xdr:pic>
      <xdr:nvPicPr>
        <xdr:cNvPr id="110" name="Image 109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1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7011650"/>
          <a:ext cx="561975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53</xdr:row>
      <xdr:rowOff>0</xdr:rowOff>
    </xdr:from>
    <xdr:to>
      <xdr:col>9</xdr:col>
      <xdr:colOff>627380</xdr:colOff>
      <xdr:row>55</xdr:row>
      <xdr:rowOff>1451</xdr:rowOff>
    </xdr:to>
    <xdr:pic>
      <xdr:nvPicPr>
        <xdr:cNvPr id="111" name="Image 110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7011650"/>
          <a:ext cx="627380" cy="6273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47625</xdr:colOff>
      <xdr:row>55</xdr:row>
      <xdr:rowOff>28576</xdr:rowOff>
    </xdr:from>
    <xdr:to>
      <xdr:col>1</xdr:col>
      <xdr:colOff>597726</xdr:colOff>
      <xdr:row>56</xdr:row>
      <xdr:rowOff>428626</xdr:rowOff>
    </xdr:to>
    <xdr:pic>
      <xdr:nvPicPr>
        <xdr:cNvPr id="112" name="Image 111"/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7668876"/>
          <a:ext cx="550101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133350</xdr:colOff>
      <xdr:row>55</xdr:row>
      <xdr:rowOff>0</xdr:rowOff>
    </xdr:from>
    <xdr:ext cx="561975" cy="571500"/>
    <xdr:pic>
      <xdr:nvPicPr>
        <xdr:cNvPr id="113" name="Image 112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1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7011650"/>
          <a:ext cx="561975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85725</xdr:colOff>
      <xdr:row>55</xdr:row>
      <xdr:rowOff>9525</xdr:rowOff>
    </xdr:from>
    <xdr:ext cx="614045" cy="614045"/>
    <xdr:pic>
      <xdr:nvPicPr>
        <xdr:cNvPr id="114" name="Image 113" descr="https://i0.wp.com/mmo-wiki.com/wp-content/uploads/2023/11/T_UI_item_material_glass_pure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9725" y="17021175"/>
          <a:ext cx="614045" cy="61404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114301</xdr:colOff>
      <xdr:row>57</xdr:row>
      <xdr:rowOff>0</xdr:rowOff>
    </xdr:from>
    <xdr:to>
      <xdr:col>1</xdr:col>
      <xdr:colOff>661989</xdr:colOff>
      <xdr:row>58</xdr:row>
      <xdr:rowOff>466725</xdr:rowOff>
    </xdr:to>
    <xdr:pic>
      <xdr:nvPicPr>
        <xdr:cNvPr id="115" name="Image 114"/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1" y="18316575"/>
          <a:ext cx="547688" cy="657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133350</xdr:colOff>
      <xdr:row>57</xdr:row>
      <xdr:rowOff>0</xdr:rowOff>
    </xdr:from>
    <xdr:ext cx="561975" cy="571500"/>
    <xdr:pic>
      <xdr:nvPicPr>
        <xdr:cNvPr id="116" name="Image 115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1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7640300"/>
          <a:ext cx="561975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85725</xdr:colOff>
      <xdr:row>57</xdr:row>
      <xdr:rowOff>9525</xdr:rowOff>
    </xdr:from>
    <xdr:ext cx="614045" cy="614045"/>
    <xdr:pic>
      <xdr:nvPicPr>
        <xdr:cNvPr id="117" name="Image 116" descr="https://i0.wp.com/mmo-wiki.com/wp-content/uploads/2023/11/T_UI_item_material_glass_pure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17649825"/>
          <a:ext cx="614045" cy="61404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123825</xdr:colOff>
      <xdr:row>57</xdr:row>
      <xdr:rowOff>57150</xdr:rowOff>
    </xdr:from>
    <xdr:ext cx="600075" cy="600075"/>
    <xdr:pic>
      <xdr:nvPicPr>
        <xdr:cNvPr id="118" name="Image 117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3825" y="16306800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57150</xdr:colOff>
      <xdr:row>59</xdr:row>
      <xdr:rowOff>38100</xdr:rowOff>
    </xdr:from>
    <xdr:to>
      <xdr:col>1</xdr:col>
      <xdr:colOff>714375</xdr:colOff>
      <xdr:row>60</xdr:row>
      <xdr:rowOff>348343</xdr:rowOff>
    </xdr:to>
    <xdr:pic>
      <xdr:nvPicPr>
        <xdr:cNvPr id="119" name="Image 118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19021425"/>
          <a:ext cx="657225" cy="500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12</xdr:col>
      <xdr:colOff>152400</xdr:colOff>
      <xdr:row>59</xdr:row>
      <xdr:rowOff>76200</xdr:rowOff>
    </xdr:from>
    <xdr:ext cx="469900" cy="495300"/>
    <xdr:pic>
      <xdr:nvPicPr>
        <xdr:cNvPr id="120" name="Image 119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6400" y="19059525"/>
          <a:ext cx="469900" cy="4953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104775</xdr:colOff>
      <xdr:row>59</xdr:row>
      <xdr:rowOff>66675</xdr:rowOff>
    </xdr:from>
    <xdr:ext cx="469583" cy="485775"/>
    <xdr:pic>
      <xdr:nvPicPr>
        <xdr:cNvPr id="121" name="Image 120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13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9050000"/>
          <a:ext cx="469583" cy="48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761999</xdr:colOff>
      <xdr:row>59</xdr:row>
      <xdr:rowOff>0</xdr:rowOff>
    </xdr:from>
    <xdr:to>
      <xdr:col>9</xdr:col>
      <xdr:colOff>638174</xdr:colOff>
      <xdr:row>61</xdr:row>
      <xdr:rowOff>0</xdr:rowOff>
    </xdr:to>
    <xdr:pic>
      <xdr:nvPicPr>
        <xdr:cNvPr id="122" name="Image 121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7999" y="18983325"/>
          <a:ext cx="638175" cy="5524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76200</xdr:colOff>
      <xdr:row>61</xdr:row>
      <xdr:rowOff>28575</xdr:rowOff>
    </xdr:from>
    <xdr:to>
      <xdr:col>1</xdr:col>
      <xdr:colOff>742950</xdr:colOff>
      <xdr:row>62</xdr:row>
      <xdr:rowOff>409575</xdr:rowOff>
    </xdr:to>
    <xdr:pic>
      <xdr:nvPicPr>
        <xdr:cNvPr id="123" name="Image 122"/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19564350"/>
          <a:ext cx="66675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0</xdr:colOff>
      <xdr:row>61</xdr:row>
      <xdr:rowOff>0</xdr:rowOff>
    </xdr:from>
    <xdr:ext cx="627380" cy="627380"/>
    <xdr:pic>
      <xdr:nvPicPr>
        <xdr:cNvPr id="124" name="Image 123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7011650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0</xdr:colOff>
      <xdr:row>61</xdr:row>
      <xdr:rowOff>0</xdr:rowOff>
    </xdr:from>
    <xdr:ext cx="641350" cy="641350"/>
    <xdr:pic>
      <xdr:nvPicPr>
        <xdr:cNvPr id="125" name="Image 124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0" y="1624965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6</xdr:col>
      <xdr:colOff>0</xdr:colOff>
      <xdr:row>61</xdr:row>
      <xdr:rowOff>0</xdr:rowOff>
    </xdr:from>
    <xdr:to>
      <xdr:col>6</xdr:col>
      <xdr:colOff>638175</xdr:colOff>
      <xdr:row>62</xdr:row>
      <xdr:rowOff>361950</xdr:rowOff>
    </xdr:to>
    <xdr:pic>
      <xdr:nvPicPr>
        <xdr:cNvPr id="126" name="Image 125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9535775"/>
          <a:ext cx="638175" cy="5524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228599</xdr:colOff>
      <xdr:row>63</xdr:row>
      <xdr:rowOff>28575</xdr:rowOff>
    </xdr:from>
    <xdr:ext cx="498475" cy="552450"/>
    <xdr:pic>
      <xdr:nvPicPr>
        <xdr:cNvPr id="127" name="Image 126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599" y="20193000"/>
          <a:ext cx="498475" cy="5524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0</xdr:colOff>
      <xdr:row>63</xdr:row>
      <xdr:rowOff>0</xdr:rowOff>
    </xdr:from>
    <xdr:to>
      <xdr:col>9</xdr:col>
      <xdr:colOff>561975</xdr:colOff>
      <xdr:row>64</xdr:row>
      <xdr:rowOff>352425</xdr:rowOff>
    </xdr:to>
    <xdr:pic>
      <xdr:nvPicPr>
        <xdr:cNvPr id="128" name="Image 127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20164425"/>
          <a:ext cx="561975" cy="54292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228599</xdr:colOff>
      <xdr:row>65</xdr:row>
      <xdr:rowOff>28575</xdr:rowOff>
    </xdr:from>
    <xdr:ext cx="498475" cy="552450"/>
    <xdr:pic>
      <xdr:nvPicPr>
        <xdr:cNvPr id="129" name="Image 128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599" y="20193000"/>
          <a:ext cx="498475" cy="5524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0</xdr:colOff>
      <xdr:row>65</xdr:row>
      <xdr:rowOff>0</xdr:rowOff>
    </xdr:from>
    <xdr:ext cx="641350" cy="641350"/>
    <xdr:pic>
      <xdr:nvPicPr>
        <xdr:cNvPr id="130" name="Image 129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2080260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14681</xdr:colOff>
      <xdr:row>67</xdr:row>
      <xdr:rowOff>38100</xdr:rowOff>
    </xdr:from>
    <xdr:to>
      <xdr:col>1</xdr:col>
      <xdr:colOff>714374</xdr:colOff>
      <xdr:row>68</xdr:row>
      <xdr:rowOff>238126</xdr:rowOff>
    </xdr:to>
    <xdr:pic>
      <xdr:nvPicPr>
        <xdr:cNvPr id="131" name="Image 130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681" y="21507450"/>
          <a:ext cx="699693" cy="390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28575</xdr:colOff>
      <xdr:row>66</xdr:row>
      <xdr:rowOff>447675</xdr:rowOff>
    </xdr:from>
    <xdr:ext cx="627380" cy="627380"/>
    <xdr:pic>
      <xdr:nvPicPr>
        <xdr:cNvPr id="132" name="Image 131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21440775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12</xdr:col>
      <xdr:colOff>0</xdr:colOff>
      <xdr:row>67</xdr:row>
      <xdr:rowOff>0</xdr:rowOff>
    </xdr:from>
    <xdr:ext cx="641350" cy="641350"/>
    <xdr:pic>
      <xdr:nvPicPr>
        <xdr:cNvPr id="133" name="Image 132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0" y="19535775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0</xdr:colOff>
      <xdr:row>67</xdr:row>
      <xdr:rowOff>0</xdr:rowOff>
    </xdr:from>
    <xdr:ext cx="638175" cy="552450"/>
    <xdr:pic>
      <xdr:nvPicPr>
        <xdr:cNvPr id="134" name="Image 133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19535775"/>
          <a:ext cx="638175" cy="5524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47625</xdr:colOff>
      <xdr:row>69</xdr:row>
      <xdr:rowOff>38100</xdr:rowOff>
    </xdr:from>
    <xdr:to>
      <xdr:col>1</xdr:col>
      <xdr:colOff>752475</xdr:colOff>
      <xdr:row>70</xdr:row>
      <xdr:rowOff>390525</xdr:rowOff>
    </xdr:to>
    <xdr:pic>
      <xdr:nvPicPr>
        <xdr:cNvPr id="135" name="Image 134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22050375"/>
          <a:ext cx="704850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0</xdr:colOff>
      <xdr:row>69</xdr:row>
      <xdr:rowOff>0</xdr:rowOff>
    </xdr:from>
    <xdr:ext cx="641350" cy="641350"/>
    <xdr:pic>
      <xdr:nvPicPr>
        <xdr:cNvPr id="136" name="Image 135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0" y="2146935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28575</xdr:colOff>
      <xdr:row>69</xdr:row>
      <xdr:rowOff>38100</xdr:rowOff>
    </xdr:from>
    <xdr:to>
      <xdr:col>9</xdr:col>
      <xdr:colOff>676275</xdr:colOff>
      <xdr:row>70</xdr:row>
      <xdr:rowOff>342900</xdr:rowOff>
    </xdr:to>
    <xdr:pic>
      <xdr:nvPicPr>
        <xdr:cNvPr id="137" name="Image 136" descr="https://i0.wp.com/mmo-wiki.com/wp-content/uploads/2023/11/T_UI_item_raw_material_clay.png?resize=256%2C256&amp;ssl=1"/>
        <xdr:cNvPicPr/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6575" y="22050375"/>
          <a:ext cx="647700" cy="495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12</xdr:col>
      <xdr:colOff>0</xdr:colOff>
      <xdr:row>69</xdr:row>
      <xdr:rowOff>0</xdr:rowOff>
    </xdr:from>
    <xdr:to>
      <xdr:col>12</xdr:col>
      <xdr:colOff>586740</xdr:colOff>
      <xdr:row>70</xdr:row>
      <xdr:rowOff>398621</xdr:rowOff>
    </xdr:to>
    <xdr:pic>
      <xdr:nvPicPr>
        <xdr:cNvPr id="138" name="Image 137" descr="https://i0.wp.com/mmo-wiki.com/wp-content/uploads/2023/11/T_UI_item_material_wood_planks.png?resize=256%2C256&amp;ssl=1"/>
        <xdr:cNvPicPr/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0" y="22012275"/>
          <a:ext cx="586740" cy="58912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71</xdr:row>
      <xdr:rowOff>28575</xdr:rowOff>
    </xdr:from>
    <xdr:to>
      <xdr:col>1</xdr:col>
      <xdr:colOff>641639</xdr:colOff>
      <xdr:row>72</xdr:row>
      <xdr:rowOff>438150</xdr:rowOff>
    </xdr:to>
    <xdr:pic>
      <xdr:nvPicPr>
        <xdr:cNvPr id="139" name="Image 138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22650450"/>
          <a:ext cx="584489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6</xdr:col>
      <xdr:colOff>133350</xdr:colOff>
      <xdr:row>71</xdr:row>
      <xdr:rowOff>0</xdr:rowOff>
    </xdr:from>
    <xdr:ext cx="561975" cy="571500"/>
    <xdr:pic>
      <xdr:nvPicPr>
        <xdr:cNvPr id="140" name="Image 139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1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8316575"/>
          <a:ext cx="561975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123825</xdr:colOff>
      <xdr:row>71</xdr:row>
      <xdr:rowOff>57150</xdr:rowOff>
    </xdr:from>
    <xdr:ext cx="600075" cy="600075"/>
    <xdr:pic>
      <xdr:nvPicPr>
        <xdr:cNvPr id="141" name="Image 140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3825" y="18373725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57150</xdr:colOff>
      <xdr:row>76</xdr:row>
      <xdr:rowOff>142875</xdr:rowOff>
    </xdr:from>
    <xdr:to>
      <xdr:col>1</xdr:col>
      <xdr:colOff>726773</xdr:colOff>
      <xdr:row>77</xdr:row>
      <xdr:rowOff>361950</xdr:rowOff>
    </xdr:to>
    <xdr:pic>
      <xdr:nvPicPr>
        <xdr:cNvPr id="142" name="Image 141"/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23450550"/>
          <a:ext cx="669623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57150</xdr:colOff>
      <xdr:row>76</xdr:row>
      <xdr:rowOff>9525</xdr:rowOff>
    </xdr:from>
    <xdr:to>
      <xdr:col>6</xdr:col>
      <xdr:colOff>698500</xdr:colOff>
      <xdr:row>78</xdr:row>
      <xdr:rowOff>12700</xdr:rowOff>
    </xdr:to>
    <xdr:pic>
      <xdr:nvPicPr>
        <xdr:cNvPr id="143" name="Image 142" descr="https://i0.wp.com/mmo-wiki.com/wp-content/uploads/2023/11/T_UI_item_material_clay_bricks.png?resize=256%2C256&amp;ssl=1"/>
        <xdr:cNvPicPr/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23317200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9</xdr:col>
      <xdr:colOff>142875</xdr:colOff>
      <xdr:row>76</xdr:row>
      <xdr:rowOff>9525</xdr:rowOff>
    </xdr:from>
    <xdr:ext cx="600075" cy="600075"/>
    <xdr:pic>
      <xdr:nvPicPr>
        <xdr:cNvPr id="144" name="Image 143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23317200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15</xdr:col>
      <xdr:colOff>54429</xdr:colOff>
      <xdr:row>10</xdr:row>
      <xdr:rowOff>95249</xdr:rowOff>
    </xdr:from>
    <xdr:to>
      <xdr:col>15</xdr:col>
      <xdr:colOff>695779</xdr:colOff>
      <xdr:row>11</xdr:row>
      <xdr:rowOff>178706</xdr:rowOff>
    </xdr:to>
    <xdr:pic>
      <xdr:nvPicPr>
        <xdr:cNvPr id="146" name="Image 145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84429" y="3428999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99332</xdr:colOff>
      <xdr:row>83</xdr:row>
      <xdr:rowOff>9524</xdr:rowOff>
    </xdr:from>
    <xdr:to>
      <xdr:col>13</xdr:col>
      <xdr:colOff>405071</xdr:colOff>
      <xdr:row>103</xdr:row>
      <xdr:rowOff>19049</xdr:rowOff>
    </xdr:to>
    <xdr:pic>
      <xdr:nvPicPr>
        <xdr:cNvPr id="147" name="Image 146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rightnessContrast brigh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9332" y="21359131"/>
          <a:ext cx="6401739" cy="38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429985</xdr:colOff>
      <xdr:row>82</xdr:row>
      <xdr:rowOff>117021</xdr:rowOff>
    </xdr:from>
    <xdr:to>
      <xdr:col>16</xdr:col>
      <xdr:colOff>725260</xdr:colOff>
      <xdr:row>94</xdr:row>
      <xdr:rowOff>21771</xdr:rowOff>
    </xdr:to>
    <xdr:pic>
      <xdr:nvPicPr>
        <xdr:cNvPr id="149" name="Image 148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35985" y="21276128"/>
          <a:ext cx="2581275" cy="2190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112940</xdr:colOff>
      <xdr:row>82</xdr:row>
      <xdr:rowOff>127907</xdr:rowOff>
    </xdr:from>
    <xdr:to>
      <xdr:col>28</xdr:col>
      <xdr:colOff>341540</xdr:colOff>
      <xdr:row>103</xdr:row>
      <xdr:rowOff>89807</xdr:rowOff>
    </xdr:to>
    <xdr:pic>
      <xdr:nvPicPr>
        <xdr:cNvPr id="150" name="Image 149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66940" y="21287014"/>
          <a:ext cx="8610600" cy="396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429443</xdr:colOff>
      <xdr:row>94</xdr:row>
      <xdr:rowOff>43542</xdr:rowOff>
    </xdr:from>
    <xdr:to>
      <xdr:col>16</xdr:col>
      <xdr:colOff>703309</xdr:colOff>
      <xdr:row>103</xdr:row>
      <xdr:rowOff>148318</xdr:rowOff>
    </xdr:to>
    <xdr:pic>
      <xdr:nvPicPr>
        <xdr:cNvPr id="151" name="Image 15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02"/>
        <a:stretch/>
      </xdr:blipFill>
      <xdr:spPr bwMode="auto">
        <a:xfrm>
          <a:off x="10335443" y="23488649"/>
          <a:ext cx="2559866" cy="1819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727982</xdr:colOff>
      <xdr:row>84</xdr:row>
      <xdr:rowOff>148317</xdr:rowOff>
    </xdr:from>
    <xdr:to>
      <xdr:col>13</xdr:col>
      <xdr:colOff>699407</xdr:colOff>
      <xdr:row>89</xdr:row>
      <xdr:rowOff>81642</xdr:rowOff>
    </xdr:to>
    <xdr:cxnSp macro="">
      <xdr:nvCxnSpPr>
        <xdr:cNvPr id="153" name="Connecteur droit avec flèche 152"/>
        <xdr:cNvCxnSpPr/>
      </xdr:nvCxnSpPr>
      <xdr:spPr>
        <a:xfrm flipH="1">
          <a:off x="9871982" y="21688424"/>
          <a:ext cx="733425" cy="885825"/>
        </a:xfrm>
        <a:prstGeom prst="straightConnector1">
          <a:avLst/>
        </a:prstGeom>
        <a:ln w="57150">
          <a:solidFill>
            <a:srgbClr val="B95F99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544286</xdr:colOff>
      <xdr:row>86</xdr:row>
      <xdr:rowOff>54429</xdr:rowOff>
    </xdr:from>
    <xdr:to>
      <xdr:col>18</xdr:col>
      <xdr:colOff>544285</xdr:colOff>
      <xdr:row>89</xdr:row>
      <xdr:rowOff>35379</xdr:rowOff>
    </xdr:to>
    <xdr:cxnSp macro="">
      <xdr:nvCxnSpPr>
        <xdr:cNvPr id="154" name="Connecteur droit avec flèche 153"/>
        <xdr:cNvCxnSpPr/>
      </xdr:nvCxnSpPr>
      <xdr:spPr>
        <a:xfrm>
          <a:off x="12736286" y="21975536"/>
          <a:ext cx="1523999" cy="552450"/>
        </a:xfrm>
        <a:prstGeom prst="straightConnector1">
          <a:avLst/>
        </a:prstGeom>
        <a:ln w="57150">
          <a:solidFill>
            <a:srgbClr val="B95F99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372836</xdr:colOff>
      <xdr:row>98</xdr:row>
      <xdr:rowOff>4082</xdr:rowOff>
    </xdr:from>
    <xdr:to>
      <xdr:col>18</xdr:col>
      <xdr:colOff>306160</xdr:colOff>
      <xdr:row>101</xdr:row>
      <xdr:rowOff>89807</xdr:rowOff>
    </xdr:to>
    <xdr:cxnSp macro="">
      <xdr:nvCxnSpPr>
        <xdr:cNvPr id="156" name="Connecteur droit avec flèche 155"/>
        <xdr:cNvCxnSpPr/>
      </xdr:nvCxnSpPr>
      <xdr:spPr>
        <a:xfrm flipV="1">
          <a:off x="12564836" y="24211189"/>
          <a:ext cx="1457324" cy="657225"/>
        </a:xfrm>
        <a:prstGeom prst="straightConnector1">
          <a:avLst/>
        </a:prstGeom>
        <a:ln w="57150">
          <a:solidFill>
            <a:srgbClr val="B95F99"/>
          </a:solidFill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276225</xdr:colOff>
      <xdr:row>105</xdr:row>
      <xdr:rowOff>182436</xdr:rowOff>
    </xdr:from>
    <xdr:to>
      <xdr:col>9</xdr:col>
      <xdr:colOff>371475</xdr:colOff>
      <xdr:row>112</xdr:row>
      <xdr:rowOff>478970</xdr:rowOff>
    </xdr:to>
    <xdr:pic>
      <xdr:nvPicPr>
        <xdr:cNvPr id="158" name="Image 157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25661811"/>
          <a:ext cx="6953250" cy="3303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61232</xdr:colOff>
      <xdr:row>107</xdr:row>
      <xdr:rowOff>12245</xdr:rowOff>
    </xdr:from>
    <xdr:to>
      <xdr:col>11</xdr:col>
      <xdr:colOff>748393</xdr:colOff>
      <xdr:row>108</xdr:row>
      <xdr:rowOff>166963</xdr:rowOff>
    </xdr:to>
    <xdr:pic>
      <xdr:nvPicPr>
        <xdr:cNvPr id="160" name="Image 159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3232" y="26151566"/>
          <a:ext cx="687161" cy="712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50345</xdr:colOff>
      <xdr:row>111</xdr:row>
      <xdr:rowOff>48987</xdr:rowOff>
    </xdr:from>
    <xdr:to>
      <xdr:col>11</xdr:col>
      <xdr:colOff>666750</xdr:colOff>
      <xdr:row>112</xdr:row>
      <xdr:rowOff>531666</xdr:rowOff>
    </xdr:to>
    <xdr:pic>
      <xdr:nvPicPr>
        <xdr:cNvPr id="162" name="Image 161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2345" y="27698701"/>
          <a:ext cx="616405" cy="673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109</xdr:row>
      <xdr:rowOff>65316</xdr:rowOff>
    </xdr:from>
    <xdr:to>
      <xdr:col>11</xdr:col>
      <xdr:colOff>687278</xdr:colOff>
      <xdr:row>111</xdr:row>
      <xdr:rowOff>0</xdr:rowOff>
    </xdr:to>
    <xdr:pic>
      <xdr:nvPicPr>
        <xdr:cNvPr id="163" name="Image 162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1050" y="26966637"/>
          <a:ext cx="668228" cy="683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108856</xdr:colOff>
      <xdr:row>113</xdr:row>
      <xdr:rowOff>23134</xdr:rowOff>
    </xdr:from>
    <xdr:to>
      <xdr:col>11</xdr:col>
      <xdr:colOff>687160</xdr:colOff>
      <xdr:row>114</xdr:row>
      <xdr:rowOff>506002</xdr:rowOff>
    </xdr:to>
    <xdr:pic>
      <xdr:nvPicPr>
        <xdr:cNvPr id="164" name="Image 163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0856" y="28407634"/>
          <a:ext cx="578304" cy="673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133350</xdr:colOff>
      <xdr:row>115</xdr:row>
      <xdr:rowOff>43543</xdr:rowOff>
    </xdr:from>
    <xdr:to>
      <xdr:col>11</xdr:col>
      <xdr:colOff>693964</xdr:colOff>
      <xdr:row>116</xdr:row>
      <xdr:rowOff>480046</xdr:rowOff>
    </xdr:to>
    <xdr:pic>
      <xdr:nvPicPr>
        <xdr:cNvPr id="165" name="Image 164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9135614"/>
          <a:ext cx="560614" cy="627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81642</xdr:colOff>
      <xdr:row>116</xdr:row>
      <xdr:rowOff>548369</xdr:rowOff>
    </xdr:from>
    <xdr:to>
      <xdr:col>11</xdr:col>
      <xdr:colOff>704850</xdr:colOff>
      <xdr:row>118</xdr:row>
      <xdr:rowOff>531207</xdr:rowOff>
    </xdr:to>
    <xdr:pic>
      <xdr:nvPicPr>
        <xdr:cNvPr id="166" name="Image 165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3642" y="29830940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71799</xdr:colOff>
      <xdr:row>119</xdr:row>
      <xdr:rowOff>54430</xdr:rowOff>
    </xdr:from>
    <xdr:to>
      <xdr:col>11</xdr:col>
      <xdr:colOff>676915</xdr:colOff>
      <xdr:row>120</xdr:row>
      <xdr:rowOff>435429</xdr:rowOff>
    </xdr:to>
    <xdr:pic>
      <xdr:nvPicPr>
        <xdr:cNvPr id="167" name="Image 166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3799" y="30629680"/>
          <a:ext cx="605116" cy="571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80280</xdr:colOff>
      <xdr:row>107</xdr:row>
      <xdr:rowOff>92530</xdr:rowOff>
    </xdr:from>
    <xdr:to>
      <xdr:col>16</xdr:col>
      <xdr:colOff>696685</xdr:colOff>
      <xdr:row>109</xdr:row>
      <xdr:rowOff>3709</xdr:rowOff>
    </xdr:to>
    <xdr:pic>
      <xdr:nvPicPr>
        <xdr:cNvPr id="168" name="Image 167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2280" y="26231851"/>
          <a:ext cx="616405" cy="673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62593</xdr:colOff>
      <xdr:row>107</xdr:row>
      <xdr:rowOff>54430</xdr:rowOff>
    </xdr:from>
    <xdr:to>
      <xdr:col>19</xdr:col>
      <xdr:colOff>730821</xdr:colOff>
      <xdr:row>108</xdr:row>
      <xdr:rowOff>179614</xdr:rowOff>
    </xdr:to>
    <xdr:pic>
      <xdr:nvPicPr>
        <xdr:cNvPr id="169" name="Image 168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0593" y="26193751"/>
          <a:ext cx="668228" cy="6830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40822</xdr:colOff>
      <xdr:row>107</xdr:row>
      <xdr:rowOff>27216</xdr:rowOff>
    </xdr:from>
    <xdr:to>
      <xdr:col>22</xdr:col>
      <xdr:colOff>734786</xdr:colOff>
      <xdr:row>108</xdr:row>
      <xdr:rowOff>106283</xdr:rowOff>
    </xdr:to>
    <xdr:pic>
      <xdr:nvPicPr>
        <xdr:cNvPr id="170" name="Image 169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4822" y="26166537"/>
          <a:ext cx="693964" cy="63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108856</xdr:colOff>
      <xdr:row>109</xdr:row>
      <xdr:rowOff>68036</xdr:rowOff>
    </xdr:from>
    <xdr:to>
      <xdr:col>16</xdr:col>
      <xdr:colOff>661306</xdr:colOff>
      <xdr:row>110</xdr:row>
      <xdr:rowOff>484415</xdr:rowOff>
    </xdr:to>
    <xdr:pic>
      <xdr:nvPicPr>
        <xdr:cNvPr id="171" name="Image 170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16000" contras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0856" y="26969357"/>
          <a:ext cx="552450" cy="606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40822</xdr:colOff>
      <xdr:row>109</xdr:row>
      <xdr:rowOff>27216</xdr:rowOff>
    </xdr:from>
    <xdr:ext cx="693964" cy="636960"/>
    <xdr:pic>
      <xdr:nvPicPr>
        <xdr:cNvPr id="172" name="Image 171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4822" y="26166537"/>
          <a:ext cx="693964" cy="63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68036</xdr:colOff>
      <xdr:row>111</xdr:row>
      <xdr:rowOff>68035</xdr:rowOff>
    </xdr:from>
    <xdr:to>
      <xdr:col>19</xdr:col>
      <xdr:colOff>649061</xdr:colOff>
      <xdr:row>112</xdr:row>
      <xdr:rowOff>455839</xdr:rowOff>
    </xdr:to>
    <xdr:pic>
      <xdr:nvPicPr>
        <xdr:cNvPr id="173" name="Image 172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rightnessContrast bright="17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6036" y="28411714"/>
          <a:ext cx="581025" cy="578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136072</xdr:colOff>
      <xdr:row>119</xdr:row>
      <xdr:rowOff>54429</xdr:rowOff>
    </xdr:from>
    <xdr:to>
      <xdr:col>16</xdr:col>
      <xdr:colOff>698047</xdr:colOff>
      <xdr:row>120</xdr:row>
      <xdr:rowOff>432708</xdr:rowOff>
    </xdr:to>
    <xdr:pic>
      <xdr:nvPicPr>
        <xdr:cNvPr id="174" name="Image 173"/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bright="16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8072" y="31323643"/>
          <a:ext cx="561975" cy="568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108856</xdr:colOff>
      <xdr:row>117</xdr:row>
      <xdr:rowOff>81642</xdr:rowOff>
    </xdr:from>
    <xdr:to>
      <xdr:col>16</xdr:col>
      <xdr:colOff>670831</xdr:colOff>
      <xdr:row>118</xdr:row>
      <xdr:rowOff>469446</xdr:rowOff>
    </xdr:to>
    <xdr:pic>
      <xdr:nvPicPr>
        <xdr:cNvPr id="175" name="Image 174"/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bright="16000" contras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0856" y="30616071"/>
          <a:ext cx="561975" cy="578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40822</xdr:colOff>
      <xdr:row>111</xdr:row>
      <xdr:rowOff>27216</xdr:rowOff>
    </xdr:from>
    <xdr:ext cx="693964" cy="636960"/>
    <xdr:pic>
      <xdr:nvPicPr>
        <xdr:cNvPr id="176" name="Image 175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4822" y="26860502"/>
          <a:ext cx="693964" cy="63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40822</xdr:colOff>
      <xdr:row>117</xdr:row>
      <xdr:rowOff>27216</xdr:rowOff>
    </xdr:from>
    <xdr:ext cx="693964" cy="636960"/>
    <xdr:pic>
      <xdr:nvPicPr>
        <xdr:cNvPr id="177" name="Image 176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4822" y="26860502"/>
          <a:ext cx="693964" cy="63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40822</xdr:colOff>
      <xdr:row>119</xdr:row>
      <xdr:rowOff>27216</xdr:rowOff>
    </xdr:from>
    <xdr:ext cx="693964" cy="636960"/>
    <xdr:pic>
      <xdr:nvPicPr>
        <xdr:cNvPr id="178" name="Image 177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4822" y="26860502"/>
          <a:ext cx="693964" cy="63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16</xdr:col>
      <xdr:colOff>108857</xdr:colOff>
      <xdr:row>113</xdr:row>
      <xdr:rowOff>68036</xdr:rowOff>
    </xdr:from>
    <xdr:to>
      <xdr:col>16</xdr:col>
      <xdr:colOff>680357</xdr:colOff>
      <xdr:row>114</xdr:row>
      <xdr:rowOff>484415</xdr:rowOff>
    </xdr:to>
    <xdr:pic>
      <xdr:nvPicPr>
        <xdr:cNvPr id="179" name="Image 178"/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BEBA8EAE-BF5A-486C-A8C5-ECC9F3942E4B}">
              <a14:imgProps xmlns:a14="http://schemas.microsoft.com/office/drawing/2010/main">
                <a14:imgLayer r:embed="rId83">
                  <a14:imgEffect>
                    <a14:brightnessContrast bright="14000" contrast="2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0857" y="29146500"/>
          <a:ext cx="571500" cy="606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40822</xdr:colOff>
      <xdr:row>113</xdr:row>
      <xdr:rowOff>27216</xdr:rowOff>
    </xdr:from>
    <xdr:ext cx="693964" cy="636960"/>
    <xdr:pic>
      <xdr:nvPicPr>
        <xdr:cNvPr id="180" name="Image 179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8822" y="30561645"/>
          <a:ext cx="693964" cy="63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108856</xdr:colOff>
      <xdr:row>115</xdr:row>
      <xdr:rowOff>81642</xdr:rowOff>
    </xdr:from>
    <xdr:ext cx="561975" cy="578304"/>
    <xdr:pic>
      <xdr:nvPicPr>
        <xdr:cNvPr id="181" name="Image 180"/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BEBA8EAE-BF5A-486C-A8C5-ECC9F3942E4B}">
              <a14:imgProps xmlns:a14="http://schemas.microsoft.com/office/drawing/2010/main">
                <a14:imgLayer r:embed="rId81">
                  <a14:imgEffect>
                    <a14:brightnessContrast bright="16000" contras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0856" y="30616071"/>
          <a:ext cx="561975" cy="578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40822</xdr:colOff>
      <xdr:row>115</xdr:row>
      <xdr:rowOff>27216</xdr:rowOff>
    </xdr:from>
    <xdr:ext cx="693964" cy="636960"/>
    <xdr:pic>
      <xdr:nvPicPr>
        <xdr:cNvPr id="182" name="Image 181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8822" y="29105680"/>
          <a:ext cx="693964" cy="636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149680</xdr:colOff>
      <xdr:row>126</xdr:row>
      <xdr:rowOff>54429</xdr:rowOff>
    </xdr:from>
    <xdr:to>
      <xdr:col>9</xdr:col>
      <xdr:colOff>462644</xdr:colOff>
      <xdr:row>133</xdr:row>
      <xdr:rowOff>718263</xdr:rowOff>
    </xdr:to>
    <xdr:pic>
      <xdr:nvPicPr>
        <xdr:cNvPr id="183" name="Image 182"/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680" y="33405536"/>
          <a:ext cx="7170964" cy="4609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13606</xdr:colOff>
      <xdr:row>127</xdr:row>
      <xdr:rowOff>40823</xdr:rowOff>
    </xdr:from>
    <xdr:to>
      <xdr:col>11</xdr:col>
      <xdr:colOff>747031</xdr:colOff>
      <xdr:row>128</xdr:row>
      <xdr:rowOff>136072</xdr:rowOff>
    </xdr:to>
    <xdr:pic>
      <xdr:nvPicPr>
        <xdr:cNvPr id="184" name="Image 183"/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95606" y="34371644"/>
          <a:ext cx="733425" cy="870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27215</xdr:colOff>
      <xdr:row>131</xdr:row>
      <xdr:rowOff>54429</xdr:rowOff>
    </xdr:from>
    <xdr:to>
      <xdr:col>11</xdr:col>
      <xdr:colOff>760640</xdr:colOff>
      <xdr:row>132</xdr:row>
      <xdr:rowOff>706211</xdr:rowOff>
    </xdr:to>
    <xdr:pic>
      <xdr:nvPicPr>
        <xdr:cNvPr id="185" name="Image 184"/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9215" y="36344679"/>
          <a:ext cx="733425" cy="842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40822</xdr:colOff>
      <xdr:row>129</xdr:row>
      <xdr:rowOff>54429</xdr:rowOff>
    </xdr:from>
    <xdr:to>
      <xdr:col>11</xdr:col>
      <xdr:colOff>736147</xdr:colOff>
      <xdr:row>130</xdr:row>
      <xdr:rowOff>182336</xdr:rowOff>
    </xdr:to>
    <xdr:pic>
      <xdr:nvPicPr>
        <xdr:cNvPr id="186" name="Image 185"/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2822" y="35364965"/>
          <a:ext cx="695325" cy="903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84364</xdr:colOff>
      <xdr:row>131</xdr:row>
      <xdr:rowOff>110689</xdr:rowOff>
    </xdr:from>
    <xdr:to>
      <xdr:col>17</xdr:col>
      <xdr:colOff>0</xdr:colOff>
      <xdr:row>132</xdr:row>
      <xdr:rowOff>662983</xdr:rowOff>
    </xdr:to>
    <xdr:pic>
      <xdr:nvPicPr>
        <xdr:cNvPr id="187" name="Image 186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6364" y="36400939"/>
          <a:ext cx="677636" cy="742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84364</xdr:colOff>
      <xdr:row>127</xdr:row>
      <xdr:rowOff>110689</xdr:rowOff>
    </xdr:from>
    <xdr:ext cx="677636" cy="742794"/>
    <xdr:pic>
      <xdr:nvPicPr>
        <xdr:cNvPr id="188" name="Image 187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6364" y="36400939"/>
          <a:ext cx="677636" cy="742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84364</xdr:colOff>
      <xdr:row>129</xdr:row>
      <xdr:rowOff>110689</xdr:rowOff>
    </xdr:from>
    <xdr:ext cx="677636" cy="742794"/>
    <xdr:pic>
      <xdr:nvPicPr>
        <xdr:cNvPr id="189" name="Image 188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6364" y="36400939"/>
          <a:ext cx="677636" cy="742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54428</xdr:colOff>
      <xdr:row>127</xdr:row>
      <xdr:rowOff>163286</xdr:rowOff>
    </xdr:from>
    <xdr:to>
      <xdr:col>19</xdr:col>
      <xdr:colOff>750388</xdr:colOff>
      <xdr:row>128</xdr:row>
      <xdr:rowOff>83638</xdr:rowOff>
    </xdr:to>
    <xdr:pic>
      <xdr:nvPicPr>
        <xdr:cNvPr id="190" name="Image 189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34494107"/>
          <a:ext cx="695960" cy="69596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19</xdr:col>
      <xdr:colOff>54428</xdr:colOff>
      <xdr:row>129</xdr:row>
      <xdr:rowOff>163286</xdr:rowOff>
    </xdr:from>
    <xdr:ext cx="695960" cy="695960"/>
    <xdr:pic>
      <xdr:nvPicPr>
        <xdr:cNvPr id="191" name="Image 190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34494107"/>
          <a:ext cx="695960" cy="6959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54428</xdr:colOff>
      <xdr:row>131</xdr:row>
      <xdr:rowOff>163286</xdr:rowOff>
    </xdr:from>
    <xdr:ext cx="695960" cy="695960"/>
    <xdr:pic>
      <xdr:nvPicPr>
        <xdr:cNvPr id="192" name="Image 191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35473822"/>
          <a:ext cx="695960" cy="6959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62593</xdr:colOff>
      <xdr:row>129</xdr:row>
      <xdr:rowOff>266701</xdr:rowOff>
    </xdr:from>
    <xdr:ext cx="627380" cy="627380"/>
    <xdr:pic>
      <xdr:nvPicPr>
        <xdr:cNvPr id="193" name="Image 192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6593" y="34597522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62593</xdr:colOff>
      <xdr:row>131</xdr:row>
      <xdr:rowOff>266701</xdr:rowOff>
    </xdr:from>
    <xdr:ext cx="627380" cy="627380"/>
    <xdr:pic>
      <xdr:nvPicPr>
        <xdr:cNvPr id="194" name="Image 193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6593" y="35577237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81643</xdr:colOff>
      <xdr:row>135</xdr:row>
      <xdr:rowOff>95249</xdr:rowOff>
    </xdr:from>
    <xdr:to>
      <xdr:col>12</xdr:col>
      <xdr:colOff>1517</xdr:colOff>
      <xdr:row>136</xdr:row>
      <xdr:rowOff>485774</xdr:rowOff>
    </xdr:to>
    <xdr:pic>
      <xdr:nvPicPr>
        <xdr:cNvPr id="195" name="Image 194"/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3643" y="38358535"/>
          <a:ext cx="681874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27214</xdr:colOff>
      <xdr:row>133</xdr:row>
      <xdr:rowOff>108857</xdr:rowOff>
    </xdr:from>
    <xdr:to>
      <xdr:col>11</xdr:col>
      <xdr:colOff>760639</xdr:colOff>
      <xdr:row>134</xdr:row>
      <xdr:rowOff>122464</xdr:rowOff>
    </xdr:to>
    <xdr:pic>
      <xdr:nvPicPr>
        <xdr:cNvPr id="196" name="Image 195"/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9214" y="37406036"/>
          <a:ext cx="733425" cy="775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27213</xdr:colOff>
      <xdr:row>133</xdr:row>
      <xdr:rowOff>81643</xdr:rowOff>
    </xdr:from>
    <xdr:to>
      <xdr:col>17</xdr:col>
      <xdr:colOff>13606</xdr:colOff>
      <xdr:row>134</xdr:row>
      <xdr:rowOff>122464</xdr:rowOff>
    </xdr:to>
    <xdr:pic>
      <xdr:nvPicPr>
        <xdr:cNvPr id="197" name="Image 196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19213" y="37378822"/>
          <a:ext cx="748393" cy="802821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22</xdr:col>
      <xdr:colOff>0</xdr:colOff>
      <xdr:row>133</xdr:row>
      <xdr:rowOff>0</xdr:rowOff>
    </xdr:from>
    <xdr:ext cx="641350" cy="641350"/>
    <xdr:pic>
      <xdr:nvPicPr>
        <xdr:cNvPr id="198" name="Image 197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0" y="12681857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25</xdr:col>
      <xdr:colOff>28575</xdr:colOff>
      <xdr:row>133</xdr:row>
      <xdr:rowOff>123825</xdr:rowOff>
    </xdr:from>
    <xdr:ext cx="641350" cy="641350"/>
    <xdr:pic>
      <xdr:nvPicPr>
        <xdr:cNvPr id="199" name="Image 198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2575" y="12030075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84364</xdr:colOff>
      <xdr:row>135</xdr:row>
      <xdr:rowOff>110689</xdr:rowOff>
    </xdr:from>
    <xdr:ext cx="677636" cy="742794"/>
    <xdr:pic>
      <xdr:nvPicPr>
        <xdr:cNvPr id="200" name="Image 199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6364" y="36400939"/>
          <a:ext cx="677636" cy="742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54428</xdr:colOff>
      <xdr:row>135</xdr:row>
      <xdr:rowOff>163286</xdr:rowOff>
    </xdr:from>
    <xdr:ext cx="695960" cy="695960"/>
    <xdr:pic>
      <xdr:nvPicPr>
        <xdr:cNvPr id="201" name="Image 200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36453536"/>
          <a:ext cx="695960" cy="6959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62593</xdr:colOff>
      <xdr:row>135</xdr:row>
      <xdr:rowOff>266701</xdr:rowOff>
    </xdr:from>
    <xdr:ext cx="627380" cy="627380"/>
    <xdr:pic>
      <xdr:nvPicPr>
        <xdr:cNvPr id="202" name="Image 201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6593" y="36480751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81643</xdr:colOff>
      <xdr:row>137</xdr:row>
      <xdr:rowOff>95249</xdr:rowOff>
    </xdr:from>
    <xdr:ext cx="681874" cy="581025"/>
    <xdr:pic>
      <xdr:nvPicPr>
        <xdr:cNvPr id="203" name="Image 202"/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3643" y="38358535"/>
          <a:ext cx="681874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84364</xdr:colOff>
      <xdr:row>137</xdr:row>
      <xdr:rowOff>110689</xdr:rowOff>
    </xdr:from>
    <xdr:ext cx="677636" cy="742794"/>
    <xdr:pic>
      <xdr:nvPicPr>
        <xdr:cNvPr id="204" name="Image 203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6364" y="38373975"/>
          <a:ext cx="677636" cy="742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54428</xdr:colOff>
      <xdr:row>137</xdr:row>
      <xdr:rowOff>163286</xdr:rowOff>
    </xdr:from>
    <xdr:ext cx="695960" cy="695960"/>
    <xdr:pic>
      <xdr:nvPicPr>
        <xdr:cNvPr id="205" name="Image 204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38426572"/>
          <a:ext cx="695960" cy="6959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62593</xdr:colOff>
      <xdr:row>137</xdr:row>
      <xdr:rowOff>266701</xdr:rowOff>
    </xdr:from>
    <xdr:ext cx="627380" cy="627380"/>
    <xdr:pic>
      <xdr:nvPicPr>
        <xdr:cNvPr id="206" name="Image 205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26593" y="38453787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27215</xdr:colOff>
      <xdr:row>139</xdr:row>
      <xdr:rowOff>40822</xdr:rowOff>
    </xdr:from>
    <xdr:to>
      <xdr:col>11</xdr:col>
      <xdr:colOff>704119</xdr:colOff>
      <xdr:row>139</xdr:row>
      <xdr:rowOff>585108</xdr:rowOff>
    </xdr:to>
    <xdr:pic>
      <xdr:nvPicPr>
        <xdr:cNvPr id="207" name="Image 206"/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9215" y="40100251"/>
          <a:ext cx="676904" cy="544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84364</xdr:colOff>
      <xdr:row>139</xdr:row>
      <xdr:rowOff>42653</xdr:rowOff>
    </xdr:from>
    <xdr:ext cx="595993" cy="653301"/>
    <xdr:pic>
      <xdr:nvPicPr>
        <xdr:cNvPr id="208" name="Image 207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6364" y="40102082"/>
          <a:ext cx="595993" cy="653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54428</xdr:colOff>
      <xdr:row>139</xdr:row>
      <xdr:rowOff>108858</xdr:rowOff>
    </xdr:from>
    <xdr:ext cx="695960" cy="695960"/>
    <xdr:pic>
      <xdr:nvPicPr>
        <xdr:cNvPr id="209" name="Image 208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40168287"/>
          <a:ext cx="695960" cy="6959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35379</xdr:colOff>
      <xdr:row>139</xdr:row>
      <xdr:rowOff>21772</xdr:rowOff>
    </xdr:from>
    <xdr:ext cx="627380" cy="627380"/>
    <xdr:pic>
      <xdr:nvPicPr>
        <xdr:cNvPr id="210" name="Image 209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99379" y="40081201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1</xdr:colOff>
      <xdr:row>153</xdr:row>
      <xdr:rowOff>176893</xdr:rowOff>
    </xdr:from>
    <xdr:to>
      <xdr:col>9</xdr:col>
      <xdr:colOff>721179</xdr:colOff>
      <xdr:row>165</xdr:row>
      <xdr:rowOff>102250</xdr:rowOff>
    </xdr:to>
    <xdr:pic>
      <xdr:nvPicPr>
        <xdr:cNvPr id="222" name="Image 221"/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43978286"/>
          <a:ext cx="7579178" cy="5000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108858</xdr:colOff>
      <xdr:row>155</xdr:row>
      <xdr:rowOff>13607</xdr:rowOff>
    </xdr:from>
    <xdr:to>
      <xdr:col>11</xdr:col>
      <xdr:colOff>604157</xdr:colOff>
      <xdr:row>157</xdr:row>
      <xdr:rowOff>16034</xdr:rowOff>
    </xdr:to>
    <xdr:pic>
      <xdr:nvPicPr>
        <xdr:cNvPr id="223" name="Image 222"/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0858" y="45053250"/>
          <a:ext cx="495299" cy="732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22</xdr:col>
      <xdr:colOff>0</xdr:colOff>
      <xdr:row>155</xdr:row>
      <xdr:rowOff>0</xdr:rowOff>
    </xdr:from>
    <xdr:ext cx="641350" cy="641350"/>
    <xdr:pic>
      <xdr:nvPicPr>
        <xdr:cNvPr id="224" name="Image 223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105275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721178</xdr:colOff>
      <xdr:row>155</xdr:row>
      <xdr:rowOff>121103</xdr:rowOff>
    </xdr:from>
    <xdr:ext cx="654685" cy="654685"/>
    <xdr:pic>
      <xdr:nvPicPr>
        <xdr:cNvPr id="225" name="Image 224" descr="https://i0.wp.com/mmo-wiki.com/wp-content/uploads/2023/11/T_UI_item_material_iron_spike.png?resize=256%2C256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7178" y="45160746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16</xdr:col>
      <xdr:colOff>0</xdr:colOff>
      <xdr:row>154</xdr:row>
      <xdr:rowOff>1034142</xdr:rowOff>
    </xdr:from>
    <xdr:to>
      <xdr:col>16</xdr:col>
      <xdr:colOff>693964</xdr:colOff>
      <xdr:row>156</xdr:row>
      <xdr:rowOff>462642</xdr:rowOff>
    </xdr:to>
    <xdr:pic>
      <xdr:nvPicPr>
        <xdr:cNvPr id="226" name="Image 225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45039642"/>
          <a:ext cx="693964" cy="65314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136071</xdr:colOff>
      <xdr:row>157</xdr:row>
      <xdr:rowOff>13607</xdr:rowOff>
    </xdr:from>
    <xdr:to>
      <xdr:col>11</xdr:col>
      <xdr:colOff>749754</xdr:colOff>
      <xdr:row>159</xdr:row>
      <xdr:rowOff>9007</xdr:rowOff>
    </xdr:to>
    <xdr:pic>
      <xdr:nvPicPr>
        <xdr:cNvPr id="227" name="Image 226"/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8071" y="45801643"/>
          <a:ext cx="613683" cy="7710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54428</xdr:colOff>
      <xdr:row>156</xdr:row>
      <xdr:rowOff>503465</xdr:rowOff>
    </xdr:from>
    <xdr:ext cx="748393" cy="802821"/>
    <xdr:pic>
      <xdr:nvPicPr>
        <xdr:cNvPr id="228" name="Image 227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45733608"/>
          <a:ext cx="748393" cy="80282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0</xdr:colOff>
      <xdr:row>157</xdr:row>
      <xdr:rowOff>0</xdr:rowOff>
    </xdr:from>
    <xdr:ext cx="641350" cy="641350"/>
    <xdr:pic>
      <xdr:nvPicPr>
        <xdr:cNvPr id="229" name="Image 228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105275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54428</xdr:colOff>
      <xdr:row>158</xdr:row>
      <xdr:rowOff>503465</xdr:rowOff>
    </xdr:from>
    <xdr:ext cx="748393" cy="802821"/>
    <xdr:pic>
      <xdr:nvPicPr>
        <xdr:cNvPr id="231" name="Image 230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45733608"/>
          <a:ext cx="748393" cy="80282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0</xdr:colOff>
      <xdr:row>159</xdr:row>
      <xdr:rowOff>0</xdr:rowOff>
    </xdr:from>
    <xdr:ext cx="641350" cy="641350"/>
    <xdr:pic>
      <xdr:nvPicPr>
        <xdr:cNvPr id="232" name="Image 231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5788036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19</xdr:col>
      <xdr:colOff>68035</xdr:colOff>
      <xdr:row>159</xdr:row>
      <xdr:rowOff>44904</xdr:rowOff>
    </xdr:from>
    <xdr:to>
      <xdr:col>19</xdr:col>
      <xdr:colOff>691243</xdr:colOff>
      <xdr:row>161</xdr:row>
      <xdr:rowOff>528</xdr:rowOff>
    </xdr:to>
    <xdr:pic>
      <xdr:nvPicPr>
        <xdr:cNvPr id="233" name="Image 232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6035" y="46608547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176893</xdr:colOff>
      <xdr:row>161</xdr:row>
      <xdr:rowOff>68035</xdr:rowOff>
    </xdr:from>
    <xdr:to>
      <xdr:col>11</xdr:col>
      <xdr:colOff>664029</xdr:colOff>
      <xdr:row>162</xdr:row>
      <xdr:rowOff>533946</xdr:rowOff>
    </xdr:to>
    <xdr:pic>
      <xdr:nvPicPr>
        <xdr:cNvPr id="234" name="Image 233"/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8893" y="47407285"/>
          <a:ext cx="487136" cy="6564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161</xdr:row>
      <xdr:rowOff>0</xdr:rowOff>
    </xdr:from>
    <xdr:to>
      <xdr:col>19</xdr:col>
      <xdr:colOff>586740</xdr:colOff>
      <xdr:row>162</xdr:row>
      <xdr:rowOff>396240</xdr:rowOff>
    </xdr:to>
    <xdr:pic>
      <xdr:nvPicPr>
        <xdr:cNvPr id="235" name="Image 234" descr="https://i0.wp.com/mmo-wiki.com/wp-content/uploads/2023/11/T_UI_item_material_iron_pommel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0" y="47339250"/>
          <a:ext cx="586740" cy="58674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22</xdr:col>
      <xdr:colOff>54428</xdr:colOff>
      <xdr:row>160</xdr:row>
      <xdr:rowOff>503465</xdr:rowOff>
    </xdr:from>
    <xdr:ext cx="748393" cy="802821"/>
    <xdr:pic>
      <xdr:nvPicPr>
        <xdr:cNvPr id="237" name="Image 236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45733608"/>
          <a:ext cx="748393" cy="802821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31</xdr:col>
      <xdr:colOff>149679</xdr:colOff>
      <xdr:row>161</xdr:row>
      <xdr:rowOff>54428</xdr:rowOff>
    </xdr:from>
    <xdr:to>
      <xdr:col>31</xdr:col>
      <xdr:colOff>683079</xdr:colOff>
      <xdr:row>162</xdr:row>
      <xdr:rowOff>464003</xdr:rowOff>
    </xdr:to>
    <xdr:pic>
      <xdr:nvPicPr>
        <xdr:cNvPr id="238" name="Image 237"/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71679" y="47393678"/>
          <a:ext cx="533400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28</xdr:col>
      <xdr:colOff>0</xdr:colOff>
      <xdr:row>161</xdr:row>
      <xdr:rowOff>0</xdr:rowOff>
    </xdr:from>
    <xdr:ext cx="641350" cy="641350"/>
    <xdr:pic>
      <xdr:nvPicPr>
        <xdr:cNvPr id="239" name="Image 238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5039643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34</xdr:col>
      <xdr:colOff>85725</xdr:colOff>
      <xdr:row>161</xdr:row>
      <xdr:rowOff>104775</xdr:rowOff>
    </xdr:from>
    <xdr:ext cx="586740" cy="586740"/>
    <xdr:pic>
      <xdr:nvPicPr>
        <xdr:cNvPr id="240" name="Image 239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9725" y="13072382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96495</xdr:colOff>
      <xdr:row>163</xdr:row>
      <xdr:rowOff>40821</xdr:rowOff>
    </xdr:from>
    <xdr:to>
      <xdr:col>11</xdr:col>
      <xdr:colOff>729342</xdr:colOff>
      <xdr:row>164</xdr:row>
      <xdr:rowOff>517071</xdr:rowOff>
    </xdr:to>
    <xdr:pic>
      <xdr:nvPicPr>
        <xdr:cNvPr id="241" name="Image 240"/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8495" y="48142071"/>
          <a:ext cx="632847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22</xdr:col>
      <xdr:colOff>0</xdr:colOff>
      <xdr:row>163</xdr:row>
      <xdr:rowOff>0</xdr:rowOff>
    </xdr:from>
    <xdr:ext cx="641350" cy="641350"/>
    <xdr:pic>
      <xdr:nvPicPr>
        <xdr:cNvPr id="242" name="Image 241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5039643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721178</xdr:colOff>
      <xdr:row>163</xdr:row>
      <xdr:rowOff>121103</xdr:rowOff>
    </xdr:from>
    <xdr:ext cx="654685" cy="654685"/>
    <xdr:pic>
      <xdr:nvPicPr>
        <xdr:cNvPr id="243" name="Image 242" descr="https://i0.wp.com/mmo-wiki.com/wp-content/uploads/2023/11/T_UI_item_material_iron_spike.png?resize=256%2C256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7178" y="45160746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162</xdr:row>
      <xdr:rowOff>1034142</xdr:rowOff>
    </xdr:from>
    <xdr:ext cx="693964" cy="653143"/>
    <xdr:pic>
      <xdr:nvPicPr>
        <xdr:cNvPr id="244" name="Image 243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45039642"/>
          <a:ext cx="693964" cy="65314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81643</xdr:colOff>
      <xdr:row>159</xdr:row>
      <xdr:rowOff>27214</xdr:rowOff>
    </xdr:from>
    <xdr:to>
      <xdr:col>11</xdr:col>
      <xdr:colOff>614758</xdr:colOff>
      <xdr:row>160</xdr:row>
      <xdr:rowOff>517071</xdr:rowOff>
    </xdr:to>
    <xdr:pic>
      <xdr:nvPicPr>
        <xdr:cNvPr id="245" name="Image 244"/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3643" y="46590857"/>
          <a:ext cx="533115" cy="680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138793</xdr:colOff>
      <xdr:row>165</xdr:row>
      <xdr:rowOff>57150</xdr:rowOff>
    </xdr:from>
    <xdr:to>
      <xdr:col>11</xdr:col>
      <xdr:colOff>671908</xdr:colOff>
      <xdr:row>166</xdr:row>
      <xdr:rowOff>547007</xdr:rowOff>
    </xdr:to>
    <xdr:pic>
      <xdr:nvPicPr>
        <xdr:cNvPr id="246" name="Image 245"/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0793" y="48934007"/>
          <a:ext cx="533115" cy="680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54428</xdr:colOff>
      <xdr:row>164</xdr:row>
      <xdr:rowOff>503465</xdr:rowOff>
    </xdr:from>
    <xdr:ext cx="748393" cy="802821"/>
    <xdr:pic>
      <xdr:nvPicPr>
        <xdr:cNvPr id="247" name="Image 246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46482001"/>
          <a:ext cx="748393" cy="80282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0</xdr:colOff>
      <xdr:row>165</xdr:row>
      <xdr:rowOff>0</xdr:rowOff>
    </xdr:from>
    <xdr:ext cx="641350" cy="641350"/>
    <xdr:pic>
      <xdr:nvPicPr>
        <xdr:cNvPr id="248" name="Image 247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6563643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68035</xdr:colOff>
      <xdr:row>165</xdr:row>
      <xdr:rowOff>44904</xdr:rowOff>
    </xdr:from>
    <xdr:ext cx="623208" cy="731231"/>
    <xdr:pic>
      <xdr:nvPicPr>
        <xdr:cNvPr id="249" name="Image 248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6035" y="46608547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11</xdr:col>
      <xdr:colOff>84365</xdr:colOff>
      <xdr:row>167</xdr:row>
      <xdr:rowOff>57150</xdr:rowOff>
    </xdr:from>
    <xdr:to>
      <xdr:col>11</xdr:col>
      <xdr:colOff>623729</xdr:colOff>
      <xdr:row>168</xdr:row>
      <xdr:rowOff>136071</xdr:rowOff>
    </xdr:to>
    <xdr:pic>
      <xdr:nvPicPr>
        <xdr:cNvPr id="250" name="Image 249"/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6365" y="49750436"/>
          <a:ext cx="539364" cy="677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0</xdr:colOff>
      <xdr:row>166</xdr:row>
      <xdr:rowOff>1034142</xdr:rowOff>
    </xdr:from>
    <xdr:ext cx="693964" cy="653143"/>
    <xdr:pic>
      <xdr:nvPicPr>
        <xdr:cNvPr id="252" name="Image 251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45039642"/>
          <a:ext cx="693964" cy="65314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40822</xdr:colOff>
      <xdr:row>167</xdr:row>
      <xdr:rowOff>81643</xdr:rowOff>
    </xdr:from>
    <xdr:ext cx="600075" cy="600075"/>
    <xdr:pic>
      <xdr:nvPicPr>
        <xdr:cNvPr id="253" name="Image 252" descr="https://i0.wp.com/mmo-wiki.com/wp-content/uploads/2023/11/T_UI_item_material_wrought_iron_axe_blade_large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8822" y="45869679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122464</xdr:colOff>
      <xdr:row>169</xdr:row>
      <xdr:rowOff>27215</xdr:rowOff>
    </xdr:from>
    <xdr:to>
      <xdr:col>11</xdr:col>
      <xdr:colOff>713014</xdr:colOff>
      <xdr:row>170</xdr:row>
      <xdr:rowOff>504428</xdr:rowOff>
    </xdr:to>
    <xdr:pic>
      <xdr:nvPicPr>
        <xdr:cNvPr id="254" name="Image 253"/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4464" y="50523322"/>
          <a:ext cx="590550" cy="6677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0</xdr:colOff>
      <xdr:row>169</xdr:row>
      <xdr:rowOff>0</xdr:rowOff>
    </xdr:from>
    <xdr:ext cx="627380" cy="627380"/>
    <xdr:pic>
      <xdr:nvPicPr>
        <xdr:cNvPr id="255" name="Image 254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13729607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16</xdr:col>
      <xdr:colOff>0</xdr:colOff>
      <xdr:row>169</xdr:row>
      <xdr:rowOff>0</xdr:rowOff>
    </xdr:from>
    <xdr:to>
      <xdr:col>16</xdr:col>
      <xdr:colOff>625929</xdr:colOff>
      <xdr:row>170</xdr:row>
      <xdr:rowOff>449036</xdr:rowOff>
    </xdr:to>
    <xdr:pic>
      <xdr:nvPicPr>
        <xdr:cNvPr id="256" name="Image 255" descr="https://i0.wp.com/mmo-wiki.com/wp-content/uploads/2023/11/T_UI_item_material_wood_long_stock.png?resize=256%2C256&amp;ssl=1"/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50496107"/>
          <a:ext cx="625929" cy="63953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54428</xdr:colOff>
      <xdr:row>171</xdr:row>
      <xdr:rowOff>40821</xdr:rowOff>
    </xdr:from>
    <xdr:to>
      <xdr:col>11</xdr:col>
      <xdr:colOff>677636</xdr:colOff>
      <xdr:row>172</xdr:row>
      <xdr:rowOff>511414</xdr:rowOff>
    </xdr:to>
    <xdr:pic>
      <xdr:nvPicPr>
        <xdr:cNvPr id="257" name="Image 256"/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6428" y="51258107"/>
          <a:ext cx="623208" cy="661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0</xdr:colOff>
      <xdr:row>171</xdr:row>
      <xdr:rowOff>0</xdr:rowOff>
    </xdr:from>
    <xdr:ext cx="625929" cy="639536"/>
    <xdr:pic>
      <xdr:nvPicPr>
        <xdr:cNvPr id="258" name="Image 257" descr="https://i0.wp.com/mmo-wiki.com/wp-content/uploads/2023/11/T_UI_item_material_wood_long_stock.png?resize=256%2C256&amp;ssl=1"/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50496107"/>
          <a:ext cx="625929" cy="63953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721178</xdr:colOff>
      <xdr:row>171</xdr:row>
      <xdr:rowOff>121103</xdr:rowOff>
    </xdr:from>
    <xdr:ext cx="654685" cy="654685"/>
    <xdr:pic>
      <xdr:nvPicPr>
        <xdr:cNvPr id="259" name="Image 258" descr="https://i0.wp.com/mmo-wiki.com/wp-content/uploads/2023/11/T_UI_item_material_iron_spike.png?resize=256%2C256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7178" y="48222353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0</xdr:colOff>
      <xdr:row>171</xdr:row>
      <xdr:rowOff>0</xdr:rowOff>
    </xdr:from>
    <xdr:ext cx="641350" cy="641350"/>
    <xdr:pic>
      <xdr:nvPicPr>
        <xdr:cNvPr id="260" name="Image 259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810125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120302</xdr:colOff>
      <xdr:row>173</xdr:row>
      <xdr:rowOff>40822</xdr:rowOff>
    </xdr:from>
    <xdr:to>
      <xdr:col>11</xdr:col>
      <xdr:colOff>721178</xdr:colOff>
      <xdr:row>174</xdr:row>
      <xdr:rowOff>462644</xdr:rowOff>
    </xdr:to>
    <xdr:pic>
      <xdr:nvPicPr>
        <xdr:cNvPr id="261" name="Image 260"/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2302" y="52020108"/>
          <a:ext cx="600876" cy="612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13607</xdr:colOff>
      <xdr:row>173</xdr:row>
      <xdr:rowOff>54429</xdr:rowOff>
    </xdr:from>
    <xdr:ext cx="586740" cy="586740"/>
    <xdr:pic>
      <xdr:nvPicPr>
        <xdr:cNvPr id="262" name="Image 261" descr="https://i0.wp.com/mmo-wiki.com/wp-content/uploads/2023/11/T_UI_item_material_iron_pommel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47393679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25</xdr:col>
      <xdr:colOff>27214</xdr:colOff>
      <xdr:row>173</xdr:row>
      <xdr:rowOff>142873</xdr:rowOff>
    </xdr:from>
    <xdr:ext cx="654685" cy="654685"/>
    <xdr:pic>
      <xdr:nvPicPr>
        <xdr:cNvPr id="263" name="Image 262" descr="https://i0.wp.com/mmo-wiki.com/wp-content/uploads/2023/11/T_UI_item_material_wrought_iron_sword_blade_large.png?resize=256%2C256&amp;ssl=1"/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77214" y="47482123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0</xdr:colOff>
      <xdr:row>173</xdr:row>
      <xdr:rowOff>0</xdr:rowOff>
    </xdr:from>
    <xdr:ext cx="586740" cy="586740"/>
    <xdr:pic>
      <xdr:nvPicPr>
        <xdr:cNvPr id="264" name="Image 263" descr="https://i0.wp.com/mmo-wiki.com/wp-content/uploads/2023/11/T_UI_item_material_iron_pommel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0" y="47339250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54428</xdr:colOff>
      <xdr:row>172</xdr:row>
      <xdr:rowOff>503465</xdr:rowOff>
    </xdr:from>
    <xdr:ext cx="748393" cy="802821"/>
    <xdr:pic>
      <xdr:nvPicPr>
        <xdr:cNvPr id="265" name="Image 264" descr="https://i0.wp.com/mmo-wiki.com/wp-content/uploads/2023/11/T_UI_item_material_wood_short_stock_rough.png?resize=256%2C256&amp;ssl=1"/>
        <xdr:cNvPicPr/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18428" y="47257608"/>
          <a:ext cx="748393" cy="802821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28</xdr:col>
      <xdr:colOff>0</xdr:colOff>
      <xdr:row>173</xdr:row>
      <xdr:rowOff>0</xdr:rowOff>
    </xdr:from>
    <xdr:ext cx="641350" cy="641350"/>
    <xdr:pic>
      <xdr:nvPicPr>
        <xdr:cNvPr id="266" name="Image 265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00" y="4733925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31</xdr:col>
      <xdr:colOff>136071</xdr:colOff>
      <xdr:row>173</xdr:row>
      <xdr:rowOff>122464</xdr:rowOff>
    </xdr:from>
    <xdr:to>
      <xdr:col>31</xdr:col>
      <xdr:colOff>707571</xdr:colOff>
      <xdr:row>174</xdr:row>
      <xdr:rowOff>547158</xdr:rowOff>
    </xdr:to>
    <xdr:pic>
      <xdr:nvPicPr>
        <xdr:cNvPr id="267" name="Image 266"/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58071" y="52101750"/>
          <a:ext cx="571500" cy="6151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122464</xdr:colOff>
      <xdr:row>175</xdr:row>
      <xdr:rowOff>40821</xdr:rowOff>
    </xdr:from>
    <xdr:to>
      <xdr:col>11</xdr:col>
      <xdr:colOff>661828</xdr:colOff>
      <xdr:row>176</xdr:row>
      <xdr:rowOff>527956</xdr:rowOff>
    </xdr:to>
    <xdr:pic>
      <xdr:nvPicPr>
        <xdr:cNvPr id="268" name="Image 267"/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4464" y="52782107"/>
          <a:ext cx="539364" cy="677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0</xdr:colOff>
      <xdr:row>174</xdr:row>
      <xdr:rowOff>1034142</xdr:rowOff>
    </xdr:from>
    <xdr:ext cx="693964" cy="653143"/>
    <xdr:pic>
      <xdr:nvPicPr>
        <xdr:cNvPr id="269" name="Image 268" descr="https://i0.wp.com/mmo-wiki.com/wp-content/uploads/2023/11/T_UI_item_material_wood_long_stock_rough.png?w=256&amp;ssl=1"/>
        <xdr:cNvPicPr/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49682399"/>
          <a:ext cx="693964" cy="65314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40822</xdr:colOff>
      <xdr:row>175</xdr:row>
      <xdr:rowOff>81643</xdr:rowOff>
    </xdr:from>
    <xdr:ext cx="600075" cy="600075"/>
    <xdr:pic>
      <xdr:nvPicPr>
        <xdr:cNvPr id="270" name="Image 269" descr="https://i0.wp.com/mmo-wiki.com/wp-content/uploads/2023/11/T_UI_item_material_wrought_iron_axe_blade_large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8822" y="49774929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0</xdr:colOff>
      <xdr:row>175</xdr:row>
      <xdr:rowOff>0</xdr:rowOff>
    </xdr:from>
    <xdr:ext cx="641350" cy="641350"/>
    <xdr:pic>
      <xdr:nvPicPr>
        <xdr:cNvPr id="271" name="Image 270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8101250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25</xdr:col>
      <xdr:colOff>35379</xdr:colOff>
      <xdr:row>175</xdr:row>
      <xdr:rowOff>21772</xdr:rowOff>
    </xdr:from>
    <xdr:ext cx="627380" cy="627380"/>
    <xdr:pic>
      <xdr:nvPicPr>
        <xdr:cNvPr id="272" name="Image 271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99379" y="40366951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108856</xdr:colOff>
      <xdr:row>177</xdr:row>
      <xdr:rowOff>40821</xdr:rowOff>
    </xdr:from>
    <xdr:to>
      <xdr:col>11</xdr:col>
      <xdr:colOff>726621</xdr:colOff>
      <xdr:row>178</xdr:row>
      <xdr:rowOff>578940</xdr:rowOff>
    </xdr:to>
    <xdr:pic>
      <xdr:nvPicPr>
        <xdr:cNvPr id="273" name="Image 272"/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0856" y="53557714"/>
          <a:ext cx="617765" cy="728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0</xdr:colOff>
      <xdr:row>177</xdr:row>
      <xdr:rowOff>0</xdr:rowOff>
    </xdr:from>
    <xdr:ext cx="625929" cy="639536"/>
    <xdr:pic>
      <xdr:nvPicPr>
        <xdr:cNvPr id="274" name="Image 273" descr="https://i0.wp.com/mmo-wiki.com/wp-content/uploads/2023/11/T_UI_item_material_wood_long_stock.png?resize=256%2C256&amp;ssl=1"/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51217286"/>
          <a:ext cx="625929" cy="63953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721178</xdr:colOff>
      <xdr:row>177</xdr:row>
      <xdr:rowOff>121103</xdr:rowOff>
    </xdr:from>
    <xdr:ext cx="654685" cy="654685"/>
    <xdr:pic>
      <xdr:nvPicPr>
        <xdr:cNvPr id="275" name="Image 274" descr="https://i0.wp.com/mmo-wiki.com/wp-content/uploads/2023/11/T_UI_item_material_iron_spike.png?resize=256%2C256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7178" y="51338389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0</xdr:colOff>
      <xdr:row>177</xdr:row>
      <xdr:rowOff>0</xdr:rowOff>
    </xdr:from>
    <xdr:ext cx="641350" cy="641350"/>
    <xdr:pic>
      <xdr:nvPicPr>
        <xdr:cNvPr id="276" name="Image 275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51217286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54429</xdr:colOff>
      <xdr:row>179</xdr:row>
      <xdr:rowOff>13607</xdr:rowOff>
    </xdr:from>
    <xdr:to>
      <xdr:col>11</xdr:col>
      <xdr:colOff>735964</xdr:colOff>
      <xdr:row>180</xdr:row>
      <xdr:rowOff>517072</xdr:rowOff>
    </xdr:to>
    <xdr:pic>
      <xdr:nvPicPr>
        <xdr:cNvPr id="277" name="Image 276"/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6429" y="54333321"/>
          <a:ext cx="681535" cy="693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40822</xdr:colOff>
      <xdr:row>179</xdr:row>
      <xdr:rowOff>81643</xdr:rowOff>
    </xdr:from>
    <xdr:ext cx="600075" cy="600075"/>
    <xdr:pic>
      <xdr:nvPicPr>
        <xdr:cNvPr id="282" name="Image 281" descr="https://i0.wp.com/mmo-wiki.com/wp-content/uploads/2023/11/T_UI_item_material_wrought_iron_axe_blade_large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8822" y="52822929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0</xdr:colOff>
      <xdr:row>179</xdr:row>
      <xdr:rowOff>0</xdr:rowOff>
    </xdr:from>
    <xdr:ext cx="641350" cy="641350"/>
    <xdr:pic>
      <xdr:nvPicPr>
        <xdr:cNvPr id="283" name="Image 282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52741286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25</xdr:col>
      <xdr:colOff>35379</xdr:colOff>
      <xdr:row>179</xdr:row>
      <xdr:rowOff>21772</xdr:rowOff>
    </xdr:from>
    <xdr:ext cx="627380" cy="627380"/>
    <xdr:pic>
      <xdr:nvPicPr>
        <xdr:cNvPr id="284" name="Image 283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85379" y="52763058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179</xdr:row>
      <xdr:rowOff>0</xdr:rowOff>
    </xdr:from>
    <xdr:ext cx="625929" cy="639536"/>
    <xdr:pic>
      <xdr:nvPicPr>
        <xdr:cNvPr id="285" name="Image 284" descr="https://i0.wp.com/mmo-wiki.com/wp-content/uploads/2023/11/T_UI_item_material_wood_long_stock.png?resize=256%2C256&amp;ssl=1"/>
        <xdr:cNvPicPr/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53516893"/>
          <a:ext cx="625929" cy="639536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108858</xdr:colOff>
      <xdr:row>186</xdr:row>
      <xdr:rowOff>0</xdr:rowOff>
    </xdr:from>
    <xdr:to>
      <xdr:col>9</xdr:col>
      <xdr:colOff>685626</xdr:colOff>
      <xdr:row>195</xdr:row>
      <xdr:rowOff>68036</xdr:rowOff>
    </xdr:to>
    <xdr:pic>
      <xdr:nvPicPr>
        <xdr:cNvPr id="230" name="Image 229" descr="C:\Users\pimpr\AppData\Local\Packages\Microsoft.Windows.Photos_8wekyb3d8bbwe\TempState\ShareServiceTempFolder\basic forge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7">
          <a:extLst>
            <a:ext uri="{BEBA8EAE-BF5A-486C-A8C5-ECC9F3942E4B}">
              <a14:imgProps xmlns:a14="http://schemas.microsoft.com/office/drawing/2010/main">
                <a14:imgLayer r:embed="rId108">
                  <a14:imgEffect>
                    <a14:brightnessContrast bright="48000" contrast="-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29" t="-88" r="22145" b="53558"/>
        <a:stretch/>
      </xdr:blipFill>
      <xdr:spPr bwMode="auto">
        <a:xfrm>
          <a:off x="108858" y="56415214"/>
          <a:ext cx="7434768" cy="41637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11</xdr:col>
      <xdr:colOff>136071</xdr:colOff>
      <xdr:row>189</xdr:row>
      <xdr:rowOff>81644</xdr:rowOff>
    </xdr:from>
    <xdr:ext cx="561975" cy="542925"/>
    <xdr:pic>
      <xdr:nvPicPr>
        <xdr:cNvPr id="236" name="Image 235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8071" y="58252180"/>
          <a:ext cx="561975" cy="54292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16</xdr:col>
      <xdr:colOff>54428</xdr:colOff>
      <xdr:row>189</xdr:row>
      <xdr:rowOff>31296</xdr:rowOff>
    </xdr:from>
    <xdr:to>
      <xdr:col>16</xdr:col>
      <xdr:colOff>677636</xdr:colOff>
      <xdr:row>190</xdr:row>
      <xdr:rowOff>572027</xdr:rowOff>
    </xdr:to>
    <xdr:pic>
      <xdr:nvPicPr>
        <xdr:cNvPr id="251" name="Image 250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58201832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11</xdr:col>
      <xdr:colOff>54428</xdr:colOff>
      <xdr:row>191</xdr:row>
      <xdr:rowOff>95250</xdr:rowOff>
    </xdr:from>
    <xdr:ext cx="641350" cy="641350"/>
    <xdr:pic>
      <xdr:nvPicPr>
        <xdr:cNvPr id="278" name="Image 277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6428" y="59041393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54429</xdr:colOff>
      <xdr:row>187</xdr:row>
      <xdr:rowOff>68036</xdr:rowOff>
    </xdr:from>
    <xdr:ext cx="627380" cy="627380"/>
    <xdr:pic>
      <xdr:nvPicPr>
        <xdr:cNvPr id="279" name="Image 278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6429" y="57476572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55790</xdr:colOff>
      <xdr:row>193</xdr:row>
      <xdr:rowOff>110218</xdr:rowOff>
    </xdr:from>
    <xdr:ext cx="641350" cy="641350"/>
    <xdr:pic>
      <xdr:nvPicPr>
        <xdr:cNvPr id="280" name="Image 279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7790" y="59831968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54428</xdr:colOff>
      <xdr:row>187</xdr:row>
      <xdr:rowOff>31296</xdr:rowOff>
    </xdr:from>
    <xdr:ext cx="623208" cy="731231"/>
    <xdr:pic>
      <xdr:nvPicPr>
        <xdr:cNvPr id="281" name="Image 280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58201832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0</xdr:colOff>
      <xdr:row>191</xdr:row>
      <xdr:rowOff>0</xdr:rowOff>
    </xdr:from>
    <xdr:ext cx="627380" cy="627380"/>
    <xdr:pic>
      <xdr:nvPicPr>
        <xdr:cNvPr id="286" name="Image 285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58946143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54428</xdr:colOff>
      <xdr:row>193</xdr:row>
      <xdr:rowOff>31296</xdr:rowOff>
    </xdr:from>
    <xdr:ext cx="623208" cy="731231"/>
    <xdr:pic>
      <xdr:nvPicPr>
        <xdr:cNvPr id="288" name="Image 287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58201832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0</xdr:colOff>
      <xdr:row>195</xdr:row>
      <xdr:rowOff>0</xdr:rowOff>
    </xdr:from>
    <xdr:ext cx="627380" cy="627380"/>
    <xdr:pic>
      <xdr:nvPicPr>
        <xdr:cNvPr id="289" name="Image 288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58946143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54429</xdr:colOff>
      <xdr:row>197</xdr:row>
      <xdr:rowOff>68036</xdr:rowOff>
    </xdr:from>
    <xdr:ext cx="600075" cy="600075"/>
    <xdr:pic>
      <xdr:nvPicPr>
        <xdr:cNvPr id="290" name="Image 289" descr="https://i0.wp.com/mmo-wiki.com/wp-content/uploads/2023/11/T_UI_item_material_wrought_iron_axe_blade_large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6429" y="61368215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10</xdr:col>
      <xdr:colOff>748392</xdr:colOff>
      <xdr:row>199</xdr:row>
      <xdr:rowOff>66674</xdr:rowOff>
    </xdr:from>
    <xdr:ext cx="654685" cy="654685"/>
    <xdr:pic>
      <xdr:nvPicPr>
        <xdr:cNvPr id="291" name="Image 290" descr="https://i0.wp.com/mmo-wiki.com/wp-content/uploads/2023/11/T_UI_item_material_iron_spike.png?resize=256%2C256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8392" y="62142460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50347</xdr:colOff>
      <xdr:row>201</xdr:row>
      <xdr:rowOff>93889</xdr:rowOff>
    </xdr:from>
    <xdr:ext cx="586740" cy="586740"/>
    <xdr:pic>
      <xdr:nvPicPr>
        <xdr:cNvPr id="292" name="Image 291" descr="https://i0.wp.com/mmo-wiki.com/wp-content/uploads/2023/11/T_UI_item_material_crafting_iron_anvil_head.png?resize=256%2C256&amp;ssl=1"/>
        <xdr:cNvPicPr/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2347" y="62945282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80282</xdr:colOff>
      <xdr:row>203</xdr:row>
      <xdr:rowOff>73479</xdr:rowOff>
    </xdr:from>
    <xdr:ext cx="586740" cy="586740"/>
    <xdr:pic>
      <xdr:nvPicPr>
        <xdr:cNvPr id="294" name="Image 293" descr="https://i0.wp.com/mmo-wiki.com/wp-content/uploads/2023/11/T_UI_item_material_wrought_iron_knife_blade.png?resize=256%2C256&amp;ssl=1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2282" y="63700479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197</xdr:row>
      <xdr:rowOff>0</xdr:rowOff>
    </xdr:from>
    <xdr:ext cx="641350" cy="641350"/>
    <xdr:pic>
      <xdr:nvPicPr>
        <xdr:cNvPr id="295" name="Image 294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1300179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0</xdr:colOff>
      <xdr:row>197</xdr:row>
      <xdr:rowOff>0</xdr:rowOff>
    </xdr:from>
    <xdr:ext cx="623208" cy="731231"/>
    <xdr:pic>
      <xdr:nvPicPr>
        <xdr:cNvPr id="296" name="Image 295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0" y="61300179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0</xdr:colOff>
      <xdr:row>199</xdr:row>
      <xdr:rowOff>0</xdr:rowOff>
    </xdr:from>
    <xdr:ext cx="627380" cy="627380"/>
    <xdr:pic>
      <xdr:nvPicPr>
        <xdr:cNvPr id="297" name="Image 296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58946143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0</xdr:colOff>
      <xdr:row>201</xdr:row>
      <xdr:rowOff>0</xdr:rowOff>
    </xdr:from>
    <xdr:ext cx="623208" cy="731231"/>
    <xdr:pic>
      <xdr:nvPicPr>
        <xdr:cNvPr id="298" name="Image 297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0" y="61300179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16</xdr:col>
      <xdr:colOff>95250</xdr:colOff>
      <xdr:row>201</xdr:row>
      <xdr:rowOff>95250</xdr:rowOff>
    </xdr:from>
    <xdr:to>
      <xdr:col>16</xdr:col>
      <xdr:colOff>693616</xdr:colOff>
      <xdr:row>202</xdr:row>
      <xdr:rowOff>423334</xdr:rowOff>
    </xdr:to>
    <xdr:pic>
      <xdr:nvPicPr>
        <xdr:cNvPr id="299" name="Image 298"/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BEBA8EAE-BF5A-486C-A8C5-ECC9F3942E4B}">
              <a14:imgProps xmlns:a14="http://schemas.microsoft.com/office/drawing/2010/main">
                <a14:imgLayer r:embed="rId110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7250" y="62946643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0</xdr:colOff>
      <xdr:row>203</xdr:row>
      <xdr:rowOff>0</xdr:rowOff>
    </xdr:from>
    <xdr:ext cx="627380" cy="627380"/>
    <xdr:pic>
      <xdr:nvPicPr>
        <xdr:cNvPr id="300" name="Image 299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2075786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54428</xdr:colOff>
      <xdr:row>217</xdr:row>
      <xdr:rowOff>40823</xdr:rowOff>
    </xdr:from>
    <xdr:ext cx="632931" cy="693964"/>
    <xdr:pic>
      <xdr:nvPicPr>
        <xdr:cNvPr id="309" name="Image 308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BEBA8EAE-BF5A-486C-A8C5-ECC9F3942E4B}">
              <a14:imgProps xmlns:a14="http://schemas.microsoft.com/office/drawing/2010/main">
                <a14:imgLayer r:embed="rId112">
                  <a14:imgEffect>
                    <a14:brightnessContrast bright="22000" contrast="4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6428" y="64443430"/>
          <a:ext cx="632931" cy="693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0</xdr:colOff>
      <xdr:row>217</xdr:row>
      <xdr:rowOff>0</xdr:rowOff>
    </xdr:from>
    <xdr:ext cx="654685" cy="654685"/>
    <xdr:pic>
      <xdr:nvPicPr>
        <xdr:cNvPr id="310" name="Image 309" descr="https://i0.wp.com/mmo-wiki.com/wp-content/uploads/2023/11/T_UI_item_material_iron_spike.png?resize=256%2C256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4402607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27214</xdr:colOff>
      <xdr:row>223</xdr:row>
      <xdr:rowOff>129267</xdr:rowOff>
    </xdr:from>
    <xdr:ext cx="654685" cy="654685"/>
    <xdr:pic>
      <xdr:nvPicPr>
        <xdr:cNvPr id="312" name="Image 311" descr="https://i0.wp.com/mmo-wiki.com/wp-content/uploads/2023/11/T_UI_item_material_wrought_iron_sword_blade_large.png?resize=256%2C256&amp;ssl=1"/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9214" y="69974731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223</xdr:row>
      <xdr:rowOff>0</xdr:rowOff>
    </xdr:from>
    <xdr:ext cx="627380" cy="627380"/>
    <xdr:pic>
      <xdr:nvPicPr>
        <xdr:cNvPr id="313" name="Image 312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9845464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68036</xdr:colOff>
      <xdr:row>205</xdr:row>
      <xdr:rowOff>68036</xdr:rowOff>
    </xdr:from>
    <xdr:to>
      <xdr:col>11</xdr:col>
      <xdr:colOff>701599</xdr:colOff>
      <xdr:row>206</xdr:row>
      <xdr:rowOff>544286</xdr:rowOff>
    </xdr:to>
    <xdr:pic>
      <xdr:nvPicPr>
        <xdr:cNvPr id="314" name="Image 313"/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0036" y="64470643"/>
          <a:ext cx="633563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0</xdr:colOff>
      <xdr:row>205</xdr:row>
      <xdr:rowOff>0</xdr:rowOff>
    </xdr:from>
    <xdr:ext cx="641350" cy="641350"/>
    <xdr:pic>
      <xdr:nvPicPr>
        <xdr:cNvPr id="315" name="Image 314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1300179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0</xdr:colOff>
      <xdr:row>209</xdr:row>
      <xdr:rowOff>81643</xdr:rowOff>
    </xdr:from>
    <xdr:ext cx="721179" cy="666750"/>
    <xdr:pic>
      <xdr:nvPicPr>
        <xdr:cNvPr id="316" name="Image 315" descr="https://i0.wp.com/mmo-wiki.com/wp-content/uploads/2023/11/T_UI_item_material_wrought_iron_axe_blade_large.png?resize=256%2C256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0" y="66021857"/>
          <a:ext cx="721179" cy="6667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163285</xdr:colOff>
      <xdr:row>207</xdr:row>
      <xdr:rowOff>68036</xdr:rowOff>
    </xdr:from>
    <xdr:ext cx="586740" cy="586740"/>
    <xdr:pic>
      <xdr:nvPicPr>
        <xdr:cNvPr id="317" name="Image 316" descr="https://i0.wp.com/mmo-wiki.com/wp-content/uploads/2023/11/T_UI_item_material_iron_pommel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5285" y="65232643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209</xdr:row>
      <xdr:rowOff>0</xdr:rowOff>
    </xdr:from>
    <xdr:ext cx="641350" cy="641350"/>
    <xdr:pic>
      <xdr:nvPicPr>
        <xdr:cNvPr id="318" name="Image 317" descr="https://i0.wp.com/mmo-wiki.com/wp-content/uploads/2023/11/T_UI_item_material_iron_sheet.png?resize=256%2C256&amp;ssl=1"/>
        <xdr:cNvPicPr/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4402607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19</xdr:col>
      <xdr:colOff>95250</xdr:colOff>
      <xdr:row>209</xdr:row>
      <xdr:rowOff>31296</xdr:rowOff>
    </xdr:from>
    <xdr:ext cx="623208" cy="731231"/>
    <xdr:pic>
      <xdr:nvPicPr>
        <xdr:cNvPr id="320" name="Image 319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0" y="65971510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54428</xdr:colOff>
      <xdr:row>207</xdr:row>
      <xdr:rowOff>31296</xdr:rowOff>
    </xdr:from>
    <xdr:ext cx="623208" cy="731231"/>
    <xdr:pic>
      <xdr:nvPicPr>
        <xdr:cNvPr id="321" name="Image 320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428" y="58201832"/>
          <a:ext cx="623208" cy="73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27215</xdr:colOff>
      <xdr:row>211</xdr:row>
      <xdr:rowOff>149678</xdr:rowOff>
    </xdr:from>
    <xdr:ext cx="654685" cy="654685"/>
    <xdr:pic>
      <xdr:nvPicPr>
        <xdr:cNvPr id="322" name="Image 321" descr="https://i0.wp.com/mmo-wiki.com/wp-content/uploads/2023/11/T_UI_item_material_wrought_iron_sword_blade_large.png?resize=256%2C256&amp;ssl=1"/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9215" y="66865499"/>
          <a:ext cx="654685" cy="65468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211</xdr:row>
      <xdr:rowOff>0</xdr:rowOff>
    </xdr:from>
    <xdr:ext cx="627380" cy="627380"/>
    <xdr:pic>
      <xdr:nvPicPr>
        <xdr:cNvPr id="323" name="Image 322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71396679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108857</xdr:colOff>
      <xdr:row>215</xdr:row>
      <xdr:rowOff>54429</xdr:rowOff>
    </xdr:from>
    <xdr:to>
      <xdr:col>11</xdr:col>
      <xdr:colOff>736237</xdr:colOff>
      <xdr:row>216</xdr:row>
      <xdr:rowOff>491309</xdr:rowOff>
    </xdr:to>
    <xdr:pic>
      <xdr:nvPicPr>
        <xdr:cNvPr id="324" name="Image 323" descr="https://i0.wp.com/mmo-wiki.com/wp-content/uploads/2023/11/T_UI_item_material_wrought_iron_pommel.png?resize=256%2C256&amp;ssl=1"/>
        <xdr:cNvPicPr/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0857" y="68307858"/>
          <a:ext cx="627380" cy="62738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16</xdr:col>
      <xdr:colOff>0</xdr:colOff>
      <xdr:row>213</xdr:row>
      <xdr:rowOff>0</xdr:rowOff>
    </xdr:from>
    <xdr:ext cx="627380" cy="627380"/>
    <xdr:pic>
      <xdr:nvPicPr>
        <xdr:cNvPr id="325" name="Image 324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6715821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215</xdr:row>
      <xdr:rowOff>0</xdr:rowOff>
    </xdr:from>
    <xdr:ext cx="627380" cy="627380"/>
    <xdr:pic>
      <xdr:nvPicPr>
        <xdr:cNvPr id="326" name="Image 325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7491429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11</xdr:col>
      <xdr:colOff>81643</xdr:colOff>
      <xdr:row>213</xdr:row>
      <xdr:rowOff>40821</xdr:rowOff>
    </xdr:from>
    <xdr:ext cx="586740" cy="586740"/>
    <xdr:pic>
      <xdr:nvPicPr>
        <xdr:cNvPr id="327" name="Image 326" descr="https://i0.wp.com/mmo-wiki.com/wp-content/uploads/2023/11/T_UI_item_material_iron_pommel.png?resize=256%2C256&amp;ssl=1"/>
        <xdr:cNvPicPr/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63643" y="67532250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100242</xdr:colOff>
      <xdr:row>219</xdr:row>
      <xdr:rowOff>54430</xdr:rowOff>
    </xdr:from>
    <xdr:to>
      <xdr:col>11</xdr:col>
      <xdr:colOff>725261</xdr:colOff>
      <xdr:row>220</xdr:row>
      <xdr:rowOff>557894</xdr:rowOff>
    </xdr:to>
    <xdr:pic>
      <xdr:nvPicPr>
        <xdr:cNvPr id="328" name="Image 327"/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2242" y="69899894"/>
          <a:ext cx="625019" cy="693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219</xdr:row>
      <xdr:rowOff>0</xdr:rowOff>
    </xdr:from>
    <xdr:to>
      <xdr:col>16</xdr:col>
      <xdr:colOff>687161</xdr:colOff>
      <xdr:row>220</xdr:row>
      <xdr:rowOff>522111</xdr:rowOff>
    </xdr:to>
    <xdr:pic>
      <xdr:nvPicPr>
        <xdr:cNvPr id="329" name="Image 328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69845464"/>
          <a:ext cx="687161" cy="712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221</xdr:row>
      <xdr:rowOff>0</xdr:rowOff>
    </xdr:from>
    <xdr:to>
      <xdr:col>11</xdr:col>
      <xdr:colOff>627380</xdr:colOff>
      <xdr:row>222</xdr:row>
      <xdr:rowOff>436880</xdr:rowOff>
    </xdr:to>
    <xdr:pic>
      <xdr:nvPicPr>
        <xdr:cNvPr id="330" name="Image 329" descr="https://i0.wp.com/mmo-wiki.com/wp-content/uploads/2023/11/T_UI_item_material_wrought_iron_pommel.png?resize=256%2C256&amp;ssl=1"/>
        <xdr:cNvPicPr/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0" y="70621071"/>
          <a:ext cx="627380" cy="62738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16</xdr:col>
      <xdr:colOff>0</xdr:colOff>
      <xdr:row>221</xdr:row>
      <xdr:rowOff>0</xdr:rowOff>
    </xdr:from>
    <xdr:ext cx="627380" cy="627380"/>
    <xdr:pic>
      <xdr:nvPicPr>
        <xdr:cNvPr id="331" name="Image 330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71396679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102708</xdr:colOff>
      <xdr:row>225</xdr:row>
      <xdr:rowOff>40821</xdr:rowOff>
    </xdr:from>
    <xdr:to>
      <xdr:col>11</xdr:col>
      <xdr:colOff>670832</xdr:colOff>
      <xdr:row>226</xdr:row>
      <xdr:rowOff>517071</xdr:rowOff>
    </xdr:to>
    <xdr:pic>
      <xdr:nvPicPr>
        <xdr:cNvPr id="332" name="Image 331"/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BEBA8EAE-BF5A-486C-A8C5-ECC9F3942E4B}">
              <a14:imgProps xmlns:a14="http://schemas.microsoft.com/office/drawing/2010/main">
                <a14:imgLayer r:embed="rId117">
                  <a14:imgEffect>
                    <a14:brightnessContrast bright="28000" contrast="54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4708" y="72213107"/>
          <a:ext cx="568124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108857</xdr:colOff>
      <xdr:row>225</xdr:row>
      <xdr:rowOff>40821</xdr:rowOff>
    </xdr:from>
    <xdr:to>
      <xdr:col>16</xdr:col>
      <xdr:colOff>687161</xdr:colOff>
      <xdr:row>226</xdr:row>
      <xdr:rowOff>523689</xdr:rowOff>
    </xdr:to>
    <xdr:pic>
      <xdr:nvPicPr>
        <xdr:cNvPr id="333" name="Image 332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0857" y="72213107"/>
          <a:ext cx="578304" cy="673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44700</xdr:colOff>
      <xdr:row>227</xdr:row>
      <xdr:rowOff>40821</xdr:rowOff>
    </xdr:from>
    <xdr:to>
      <xdr:col>11</xdr:col>
      <xdr:colOff>727982</xdr:colOff>
      <xdr:row>228</xdr:row>
      <xdr:rowOff>571500</xdr:rowOff>
    </xdr:to>
    <xdr:pic>
      <xdr:nvPicPr>
        <xdr:cNvPr id="334" name="Image 333"/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BEBA8EAE-BF5A-486C-A8C5-ECC9F3942E4B}">
              <a14:imgProps xmlns:a14="http://schemas.microsoft.com/office/drawing/2010/main">
                <a14:imgLayer r:embed="rId119">
                  <a14:imgEffect>
                    <a14:brightnessContrast bright="27000" contras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6700" y="72975107"/>
          <a:ext cx="683282" cy="721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40821</xdr:colOff>
      <xdr:row>229</xdr:row>
      <xdr:rowOff>27214</xdr:rowOff>
    </xdr:from>
    <xdr:to>
      <xdr:col>12</xdr:col>
      <xdr:colOff>5443</xdr:colOff>
      <xdr:row>230</xdr:row>
      <xdr:rowOff>587388</xdr:rowOff>
    </xdr:to>
    <xdr:pic>
      <xdr:nvPicPr>
        <xdr:cNvPr id="336" name="Image 335"/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2821" y="73737107"/>
          <a:ext cx="726622" cy="7506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16</xdr:col>
      <xdr:colOff>149678</xdr:colOff>
      <xdr:row>229</xdr:row>
      <xdr:rowOff>122464</xdr:rowOff>
    </xdr:from>
    <xdr:ext cx="600075" cy="600075"/>
    <xdr:pic>
      <xdr:nvPicPr>
        <xdr:cNvPr id="337" name="Image 336" descr="https://i0.wp.com/mmo-wiki.com/wp-content/uploads/2023/11/T_UI_item_material_wrought_iron_spike.png?resize=256%2C256&amp;ssl=1"/>
        <xdr:cNvPicPr/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41678" y="73832357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227</xdr:row>
      <xdr:rowOff>0</xdr:rowOff>
    </xdr:from>
    <xdr:ext cx="627380" cy="627380"/>
    <xdr:pic>
      <xdr:nvPicPr>
        <xdr:cNvPr id="338" name="Image 337" descr="https://i0.wp.com/mmo-wiki.com/wp-content/uploads/2023/11/T_UI_item_material_iron_bar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72934286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11</xdr:col>
      <xdr:colOff>0</xdr:colOff>
      <xdr:row>231</xdr:row>
      <xdr:rowOff>0</xdr:rowOff>
    </xdr:from>
    <xdr:to>
      <xdr:col>11</xdr:col>
      <xdr:colOff>681990</xdr:colOff>
      <xdr:row>232</xdr:row>
      <xdr:rowOff>491490</xdr:rowOff>
    </xdr:to>
    <xdr:pic>
      <xdr:nvPicPr>
        <xdr:cNvPr id="339" name="Image 338" descr="https://i0.wp.com/mmo-wiki.com/wp-content/uploads/2023/11/T_UI_item_material_crafting_steel_anvil_head.png?resize=256%2C256&amp;ssl=1"/>
        <xdr:cNvPicPr/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0" y="74526321"/>
          <a:ext cx="681990" cy="68199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16</xdr:col>
      <xdr:colOff>95250</xdr:colOff>
      <xdr:row>231</xdr:row>
      <xdr:rowOff>95250</xdr:rowOff>
    </xdr:from>
    <xdr:ext cx="598366" cy="518584"/>
    <xdr:pic>
      <xdr:nvPicPr>
        <xdr:cNvPr id="340" name="Image 339"/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BEBA8EAE-BF5A-486C-A8C5-ECC9F3942E4B}">
              <a14:imgProps xmlns:a14="http://schemas.microsoft.com/office/drawing/2010/main">
                <a14:imgLayer r:embed="rId110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7250" y="62946643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19</xdr:col>
      <xdr:colOff>40821</xdr:colOff>
      <xdr:row>231</xdr:row>
      <xdr:rowOff>54428</xdr:rowOff>
    </xdr:from>
    <xdr:to>
      <xdr:col>19</xdr:col>
      <xdr:colOff>707570</xdr:colOff>
      <xdr:row>232</xdr:row>
      <xdr:rowOff>530677</xdr:rowOff>
    </xdr:to>
    <xdr:pic>
      <xdr:nvPicPr>
        <xdr:cNvPr id="341" name="Image 340"/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BEBA8EAE-BF5A-486C-A8C5-ECC9F3942E4B}">
              <a14:imgProps xmlns:a14="http://schemas.microsoft.com/office/drawing/2010/main">
                <a14:imgLayer r:embed="rId124">
                  <a14:imgEffect>
                    <a14:brightnessContrast bright="23000" contras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18821" y="74580749"/>
          <a:ext cx="666749" cy="666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19</xdr:col>
      <xdr:colOff>50346</xdr:colOff>
      <xdr:row>143</xdr:row>
      <xdr:rowOff>180976</xdr:rowOff>
    </xdr:from>
    <xdr:ext cx="586740" cy="586740"/>
    <xdr:pic>
      <xdr:nvPicPr>
        <xdr:cNvPr id="287" name="Image 286" descr="https://i0.wp.com/mmo-wiki.com/wp-content/uploads/2023/11/T_UI_item_material_wrought_iron_sheet.png?resize=256%2C256&amp;ssl=1"/>
        <xdr:cNvPicPr/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28346" y="4124960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10</xdr:col>
      <xdr:colOff>748392</xdr:colOff>
      <xdr:row>143</xdr:row>
      <xdr:rowOff>95250</xdr:rowOff>
    </xdr:from>
    <xdr:ext cx="707571" cy="618619"/>
    <xdr:pic>
      <xdr:nvPicPr>
        <xdr:cNvPr id="293" name="Image 292"/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8392" y="41163875"/>
          <a:ext cx="707571" cy="618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22</xdr:col>
      <xdr:colOff>0</xdr:colOff>
      <xdr:row>143</xdr:row>
      <xdr:rowOff>0</xdr:rowOff>
    </xdr:from>
    <xdr:ext cx="641350" cy="641350"/>
    <xdr:pic>
      <xdr:nvPicPr>
        <xdr:cNvPr id="301" name="Image 300" descr="https://i0.wp.com/mmo-wiki.com/wp-content/uploads/2023/11/T_UI_item_material_iron_nails.png?resize=256%2C256&amp;ssl=1"/>
        <xdr:cNvPicPr/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4000" y="41068625"/>
          <a:ext cx="641350" cy="6413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25</xdr:col>
      <xdr:colOff>163285</xdr:colOff>
      <xdr:row>143</xdr:row>
      <xdr:rowOff>40821</xdr:rowOff>
    </xdr:from>
    <xdr:ext cx="600075" cy="600075"/>
    <xdr:pic>
      <xdr:nvPicPr>
        <xdr:cNvPr id="302" name="Image 301" descr="https://i0.wp.com/mmo-wiki.com/wp-content/uploads/2023/11/T_UI_item_material_wrought_iron_spike.png?resize=256%2C256&amp;ssl=1"/>
        <xdr:cNvPicPr/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13285" y="41109446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0</xdr:colOff>
      <xdr:row>143</xdr:row>
      <xdr:rowOff>40821</xdr:rowOff>
    </xdr:from>
    <xdr:ext cx="721179" cy="666750"/>
    <xdr:pic>
      <xdr:nvPicPr>
        <xdr:cNvPr id="303" name="Image 302" descr="https://i0.wp.com/mmo-wiki.com/wp-content/uploads/2023/11/T_UI_item_material_wood_short_stock.png?resize=256%2C256&amp;ssl=1"/>
        <xdr:cNvPicPr/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0" y="41109446"/>
          <a:ext cx="721179" cy="66675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22</xdr:col>
      <xdr:colOff>35379</xdr:colOff>
      <xdr:row>141</xdr:row>
      <xdr:rowOff>21772</xdr:rowOff>
    </xdr:from>
    <xdr:ext cx="627380" cy="627380"/>
    <xdr:pic>
      <xdr:nvPicPr>
        <xdr:cNvPr id="304" name="Image 303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99379" y="40376022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16</xdr:col>
      <xdr:colOff>84364</xdr:colOff>
      <xdr:row>141</xdr:row>
      <xdr:rowOff>42653</xdr:rowOff>
    </xdr:from>
    <xdr:ext cx="595993" cy="653301"/>
    <xdr:pic>
      <xdr:nvPicPr>
        <xdr:cNvPr id="305" name="Image 304"/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BEBA8EAE-BF5A-486C-A8C5-ECC9F3942E4B}">
              <a14:imgProps xmlns:a14="http://schemas.microsoft.com/office/drawing/2010/main">
                <a14:imgLayer r:embed="rId89">
                  <a14:imgEffect>
                    <a14:brightnessContrast bright="18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6364" y="40396903"/>
          <a:ext cx="595993" cy="653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19</xdr:col>
      <xdr:colOff>54428</xdr:colOff>
      <xdr:row>141</xdr:row>
      <xdr:rowOff>108858</xdr:rowOff>
    </xdr:from>
    <xdr:ext cx="695960" cy="695960"/>
    <xdr:pic>
      <xdr:nvPicPr>
        <xdr:cNvPr id="306" name="Image 305" descr="https://i0.wp.com/mmo-wiki.com/wp-content/uploads/2023/11/T_UI_item_material_iron_wire.png?resize=256%2C256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32428" y="40463108"/>
          <a:ext cx="695960" cy="69596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123825</xdr:colOff>
      <xdr:row>73</xdr:row>
      <xdr:rowOff>57150</xdr:rowOff>
    </xdr:from>
    <xdr:ext cx="600075" cy="600075"/>
    <xdr:pic>
      <xdr:nvPicPr>
        <xdr:cNvPr id="307" name="Image 306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107275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123825</xdr:colOff>
      <xdr:row>74</xdr:row>
      <xdr:rowOff>57150</xdr:rowOff>
    </xdr:from>
    <xdr:ext cx="600075" cy="600075"/>
    <xdr:pic>
      <xdr:nvPicPr>
        <xdr:cNvPr id="308" name="Image 307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107275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123825</xdr:colOff>
      <xdr:row>75</xdr:row>
      <xdr:rowOff>57150</xdr:rowOff>
    </xdr:from>
    <xdr:ext cx="600075" cy="600075"/>
    <xdr:pic>
      <xdr:nvPicPr>
        <xdr:cNvPr id="311" name="Image 310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1825" y="20107275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0</xdr:colOff>
      <xdr:row>73</xdr:row>
      <xdr:rowOff>15875</xdr:rowOff>
    </xdr:from>
    <xdr:ext cx="586740" cy="586740"/>
    <xdr:pic>
      <xdr:nvPicPr>
        <xdr:cNvPr id="319" name="Image 318" descr="https://i0.wp.com/mmo-wiki.com/wp-content/uploads/2023/11/T_UI_item_material_wrought_iron_sheet.png?resize=256%2C256&amp;ssl=1"/>
        <xdr:cNvPicPr/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20066000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88900</xdr:colOff>
      <xdr:row>74</xdr:row>
      <xdr:rowOff>136525</xdr:rowOff>
    </xdr:from>
    <xdr:ext cx="586740" cy="586740"/>
    <xdr:pic>
      <xdr:nvPicPr>
        <xdr:cNvPr id="335" name="Image 334" descr="https://i0.wp.com/mmo-wiki.com/wp-content/uploads/2023/11/T_UI_item_material_wrought_iron_sheet.png?resize=256%2C256&amp;ssl=1"/>
        <xdr:cNvPicPr/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0900" y="20853400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111125</xdr:colOff>
      <xdr:row>75</xdr:row>
      <xdr:rowOff>111125</xdr:rowOff>
    </xdr:from>
    <xdr:ext cx="586740" cy="586740"/>
    <xdr:pic>
      <xdr:nvPicPr>
        <xdr:cNvPr id="342" name="Image 341" descr="https://i0.wp.com/mmo-wiki.com/wp-content/uploads/2023/11/T_UI_item_material_wrought_iron_sheet.png?resize=256%2C256&amp;ssl=1"/>
        <xdr:cNvPicPr/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3125" y="21542375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84364</xdr:colOff>
      <xdr:row>2</xdr:row>
      <xdr:rowOff>25854</xdr:rowOff>
    </xdr:from>
    <xdr:to>
      <xdr:col>6</xdr:col>
      <xdr:colOff>465364</xdr:colOff>
      <xdr:row>17</xdr:row>
      <xdr:rowOff>72688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64" y="610961"/>
          <a:ext cx="4953000" cy="2904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732063</xdr:colOff>
      <xdr:row>1</xdr:row>
      <xdr:rowOff>112940</xdr:rowOff>
    </xdr:from>
    <xdr:to>
      <xdr:col>11</xdr:col>
      <xdr:colOff>589188</xdr:colOff>
      <xdr:row>16</xdr:row>
      <xdr:rowOff>65315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4063" y="507547"/>
          <a:ext cx="3667125" cy="280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19</xdr:row>
      <xdr:rowOff>85725</xdr:rowOff>
    </xdr:from>
    <xdr:to>
      <xdr:col>8</xdr:col>
      <xdr:colOff>504825</xdr:colOff>
      <xdr:row>28</xdr:row>
      <xdr:rowOff>362372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705225"/>
          <a:ext cx="6600825" cy="3977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29936</xdr:colOff>
      <xdr:row>21</xdr:row>
      <xdr:rowOff>117022</xdr:rowOff>
    </xdr:from>
    <xdr:to>
      <xdr:col>10</xdr:col>
      <xdr:colOff>675556</xdr:colOff>
      <xdr:row>22</xdr:row>
      <xdr:rowOff>489857</xdr:rowOff>
    </xdr:to>
    <xdr:pic>
      <xdr:nvPicPr>
        <xdr:cNvPr id="6" name="Image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49936" y="5151665"/>
          <a:ext cx="645620" cy="563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1361</xdr:colOff>
      <xdr:row>27</xdr:row>
      <xdr:rowOff>25855</xdr:rowOff>
    </xdr:from>
    <xdr:to>
      <xdr:col>11</xdr:col>
      <xdr:colOff>27214</xdr:colOff>
      <xdr:row>28</xdr:row>
      <xdr:rowOff>381001</xdr:rowOff>
    </xdr:to>
    <xdr:pic>
      <xdr:nvPicPr>
        <xdr:cNvPr id="9" name="Image 8" descr="https://i0.wp.com/mmo-wiki.com/wp-content/uploads/2023/11/T_Icon_wearable_hat_leather_hairband_01.png?resize=512%2C512&amp;ssl=1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52" t="40056" r="24650" b="31373"/>
        <a:stretch/>
      </xdr:blipFill>
      <xdr:spPr bwMode="auto">
        <a:xfrm>
          <a:off x="7621361" y="7400926"/>
          <a:ext cx="787853" cy="545646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10</xdr:col>
      <xdr:colOff>59870</xdr:colOff>
      <xdr:row>65</xdr:row>
      <xdr:rowOff>178253</xdr:rowOff>
    </xdr:from>
    <xdr:to>
      <xdr:col>10</xdr:col>
      <xdr:colOff>741860</xdr:colOff>
      <xdr:row>66</xdr:row>
      <xdr:rowOff>499381</xdr:rowOff>
    </xdr:to>
    <xdr:pic>
      <xdr:nvPicPr>
        <xdr:cNvPr id="12" name="Image 11" descr="https://i0.wp.com/mmo-wiki.com/wp-content/uploads/2023/11/T_UI_item_material_leather_string_fine.png?resize=256%2C256&amp;ssl=1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9870" y="21718360"/>
          <a:ext cx="681990" cy="51162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747032</xdr:colOff>
      <xdr:row>63</xdr:row>
      <xdr:rowOff>144236</xdr:rowOff>
    </xdr:from>
    <xdr:to>
      <xdr:col>10</xdr:col>
      <xdr:colOff>653687</xdr:colOff>
      <xdr:row>64</xdr:row>
      <xdr:rowOff>487680</xdr:rowOff>
    </xdr:to>
    <xdr:pic>
      <xdr:nvPicPr>
        <xdr:cNvPr id="13" name="Image 12" descr="https://i0.wp.com/mmo-wiki.com/wp-content/uploads/2023/11/T_UI_item_material_leather_bands_fine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5032" y="20908736"/>
          <a:ext cx="668655" cy="53394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138794</xdr:colOff>
      <xdr:row>63</xdr:row>
      <xdr:rowOff>87085</xdr:rowOff>
    </xdr:from>
    <xdr:to>
      <xdr:col>15</xdr:col>
      <xdr:colOff>738869</xdr:colOff>
      <xdr:row>64</xdr:row>
      <xdr:rowOff>449034</xdr:rowOff>
    </xdr:to>
    <xdr:pic>
      <xdr:nvPicPr>
        <xdr:cNvPr id="16" name="Image 15" descr="https://i0.wp.com/mmo-wiki.com/wp-content/uploads/2023/11/T_UI_item_material_animal_leather_fine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8794" y="20851585"/>
          <a:ext cx="600075" cy="5524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140155</xdr:colOff>
      <xdr:row>59</xdr:row>
      <xdr:rowOff>58511</xdr:rowOff>
    </xdr:from>
    <xdr:to>
      <xdr:col>15</xdr:col>
      <xdr:colOff>740230</xdr:colOff>
      <xdr:row>60</xdr:row>
      <xdr:rowOff>480333</xdr:rowOff>
    </xdr:to>
    <xdr:pic>
      <xdr:nvPicPr>
        <xdr:cNvPr id="17" name="Image 16" descr="https://i0.wp.com/mmo-wiki.com/wp-content/uploads/2023/11/T_UI_item_material_animal_leather_superior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0155" y="19271797"/>
          <a:ext cx="600075" cy="6123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18</xdr:col>
      <xdr:colOff>28575</xdr:colOff>
      <xdr:row>27</xdr:row>
      <xdr:rowOff>62593</xdr:rowOff>
    </xdr:from>
    <xdr:to>
      <xdr:col>18</xdr:col>
      <xdr:colOff>697230</xdr:colOff>
      <xdr:row>28</xdr:row>
      <xdr:rowOff>540748</xdr:rowOff>
    </xdr:to>
    <xdr:pic>
      <xdr:nvPicPr>
        <xdr:cNvPr id="23" name="Image 22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7437664"/>
          <a:ext cx="668655" cy="66865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10</xdr:col>
      <xdr:colOff>88447</xdr:colOff>
      <xdr:row>29</xdr:row>
      <xdr:rowOff>119744</xdr:rowOff>
    </xdr:from>
    <xdr:ext cx="586740" cy="586740"/>
    <xdr:pic>
      <xdr:nvPicPr>
        <xdr:cNvPr id="24" name="Image 23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8447" y="8311244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54429</xdr:colOff>
      <xdr:row>23</xdr:row>
      <xdr:rowOff>81644</xdr:rowOff>
    </xdr:from>
    <xdr:to>
      <xdr:col>10</xdr:col>
      <xdr:colOff>736419</xdr:colOff>
      <xdr:row>24</xdr:row>
      <xdr:rowOff>573134</xdr:rowOff>
    </xdr:to>
    <xdr:pic>
      <xdr:nvPicPr>
        <xdr:cNvPr id="26" name="Image 25" descr="https://i0.wp.com/mmo-wiki.com/wp-content/uploads/2023/11/T_UI_item_raw_material_large_animal_hide_rough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4429" y="5919108"/>
          <a:ext cx="681990" cy="6819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122464</xdr:colOff>
      <xdr:row>25</xdr:row>
      <xdr:rowOff>40821</xdr:rowOff>
    </xdr:from>
    <xdr:to>
      <xdr:col>15</xdr:col>
      <xdr:colOff>722539</xdr:colOff>
      <xdr:row>26</xdr:row>
      <xdr:rowOff>450396</xdr:rowOff>
    </xdr:to>
    <xdr:pic>
      <xdr:nvPicPr>
        <xdr:cNvPr id="27" name="Image 26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6653892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54428</xdr:colOff>
      <xdr:row>80</xdr:row>
      <xdr:rowOff>54428</xdr:rowOff>
    </xdr:from>
    <xdr:to>
      <xdr:col>15</xdr:col>
      <xdr:colOff>736418</xdr:colOff>
      <xdr:row>81</xdr:row>
      <xdr:rowOff>545918</xdr:rowOff>
    </xdr:to>
    <xdr:pic>
      <xdr:nvPicPr>
        <xdr:cNvPr id="29" name="Image 28" descr="https://i0.wp.com/mmo-wiki.com/wp-content/uploads/2023/11/T_UI_item_raw_material_medium_animal_hide.png?resize=256%2C256&amp;ssl=1"/>
        <xdr:cNvPicPr/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84428" y="27867428"/>
          <a:ext cx="681990" cy="6819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95250</xdr:colOff>
      <xdr:row>21</xdr:row>
      <xdr:rowOff>108857</xdr:rowOff>
    </xdr:from>
    <xdr:to>
      <xdr:col>15</xdr:col>
      <xdr:colOff>695325</xdr:colOff>
      <xdr:row>22</xdr:row>
      <xdr:rowOff>518432</xdr:rowOff>
    </xdr:to>
    <xdr:pic>
      <xdr:nvPicPr>
        <xdr:cNvPr id="32" name="Image 31" descr="https://i0.wp.com/mmo-wiki.com/wp-content/uploads/2023/11/T_UI_item_raw_material_small_animal_hide_rough.png?resize=256%2C256&amp;ssl=1"/>
        <xdr:cNvPicPr/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0" y="5143500"/>
          <a:ext cx="600075" cy="6000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81642</xdr:colOff>
      <xdr:row>76</xdr:row>
      <xdr:rowOff>108857</xdr:rowOff>
    </xdr:from>
    <xdr:to>
      <xdr:col>15</xdr:col>
      <xdr:colOff>709657</xdr:colOff>
      <xdr:row>77</xdr:row>
      <xdr:rowOff>546372</xdr:rowOff>
    </xdr:to>
    <xdr:pic>
      <xdr:nvPicPr>
        <xdr:cNvPr id="33" name="Image 32" descr="https://i0.wp.com/mmo-wiki.com/wp-content/uploads/2023/11/T_UI_item_raw_material_large_animal_hide.png?resize=256%2C256&amp;ssl=1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1642" y="26370643"/>
          <a:ext cx="628015" cy="6280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68036</xdr:colOff>
      <xdr:row>23</xdr:row>
      <xdr:rowOff>95250</xdr:rowOff>
    </xdr:from>
    <xdr:to>
      <xdr:col>15</xdr:col>
      <xdr:colOff>713656</xdr:colOff>
      <xdr:row>24</xdr:row>
      <xdr:rowOff>468085</xdr:rowOff>
    </xdr:to>
    <xdr:pic>
      <xdr:nvPicPr>
        <xdr:cNvPr id="35" name="Image 3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98036" y="5932714"/>
          <a:ext cx="645620" cy="563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736147</xdr:colOff>
      <xdr:row>25</xdr:row>
      <xdr:rowOff>92527</xdr:rowOff>
    </xdr:from>
    <xdr:to>
      <xdr:col>10</xdr:col>
      <xdr:colOff>642802</xdr:colOff>
      <xdr:row>26</xdr:row>
      <xdr:rowOff>489856</xdr:rowOff>
    </xdr:to>
    <xdr:pic>
      <xdr:nvPicPr>
        <xdr:cNvPr id="36" name="Image 35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4147" y="6705598"/>
          <a:ext cx="668655" cy="587829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15</xdr:col>
      <xdr:colOff>122464</xdr:colOff>
      <xdr:row>27</xdr:row>
      <xdr:rowOff>40821</xdr:rowOff>
    </xdr:from>
    <xdr:ext cx="600075" cy="600075"/>
    <xdr:pic>
      <xdr:nvPicPr>
        <xdr:cNvPr id="37" name="Image 36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6653892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29</xdr:row>
      <xdr:rowOff>40821</xdr:rowOff>
    </xdr:from>
    <xdr:ext cx="600075" cy="600075"/>
    <xdr:pic>
      <xdr:nvPicPr>
        <xdr:cNvPr id="38" name="Image 37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6653892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95251</xdr:colOff>
      <xdr:row>45</xdr:row>
      <xdr:rowOff>13607</xdr:rowOff>
    </xdr:from>
    <xdr:to>
      <xdr:col>11</xdr:col>
      <xdr:colOff>149679</xdr:colOff>
      <xdr:row>47</xdr:row>
      <xdr:rowOff>40821</xdr:rowOff>
    </xdr:to>
    <xdr:pic>
      <xdr:nvPicPr>
        <xdr:cNvPr id="41" name="Image 40" descr="https://i0.wp.com/mmo-wiki.com/wp-content/uploads/2023/11/T_Icon_wearable_shoulders_leather_pauldron_04.png?resize=512%2C512&amp;ssl=1"/>
        <xdr:cNvPicPr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1" y="13049250"/>
          <a:ext cx="816428" cy="775607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24</xdr:col>
      <xdr:colOff>137432</xdr:colOff>
      <xdr:row>45</xdr:row>
      <xdr:rowOff>130628</xdr:rowOff>
    </xdr:from>
    <xdr:ext cx="600075" cy="532039"/>
    <xdr:pic>
      <xdr:nvPicPr>
        <xdr:cNvPr id="42" name="Image 41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9084128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146956</xdr:colOff>
      <xdr:row>45</xdr:row>
      <xdr:rowOff>29935</xdr:rowOff>
    </xdr:from>
    <xdr:ext cx="586740" cy="637086"/>
    <xdr:pic>
      <xdr:nvPicPr>
        <xdr:cNvPr id="43" name="Image 42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6956" y="8983435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72119</xdr:colOff>
      <xdr:row>45</xdr:row>
      <xdr:rowOff>58511</xdr:rowOff>
    </xdr:from>
    <xdr:ext cx="627380" cy="627380"/>
    <xdr:pic>
      <xdr:nvPicPr>
        <xdr:cNvPr id="44" name="Image 43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88119" y="9012011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136071</xdr:colOff>
      <xdr:row>45</xdr:row>
      <xdr:rowOff>21771</xdr:rowOff>
    </xdr:from>
    <xdr:ext cx="668655" cy="668655"/>
    <xdr:pic>
      <xdr:nvPicPr>
        <xdr:cNvPr id="45" name="Image 44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38071" y="15003235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136072</xdr:colOff>
      <xdr:row>45</xdr:row>
      <xdr:rowOff>13607</xdr:rowOff>
    </xdr:from>
    <xdr:ext cx="586740" cy="586740"/>
    <xdr:pic>
      <xdr:nvPicPr>
        <xdr:cNvPr id="46" name="Image 45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10072" y="1499507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137432</xdr:colOff>
      <xdr:row>53</xdr:row>
      <xdr:rowOff>157842</xdr:rowOff>
    </xdr:from>
    <xdr:ext cx="600075" cy="532039"/>
    <xdr:pic>
      <xdr:nvPicPr>
        <xdr:cNvPr id="47" name="Image 46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5493092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133348</xdr:colOff>
      <xdr:row>53</xdr:row>
      <xdr:rowOff>70757</xdr:rowOff>
    </xdr:from>
    <xdr:ext cx="586740" cy="637086"/>
    <xdr:pic>
      <xdr:nvPicPr>
        <xdr:cNvPr id="48" name="Image 47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3348" y="15406007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44904</xdr:colOff>
      <xdr:row>53</xdr:row>
      <xdr:rowOff>85725</xdr:rowOff>
    </xdr:from>
    <xdr:ext cx="627380" cy="627380"/>
    <xdr:pic>
      <xdr:nvPicPr>
        <xdr:cNvPr id="49" name="Image 48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60904" y="15420975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54428</xdr:colOff>
      <xdr:row>53</xdr:row>
      <xdr:rowOff>27214</xdr:rowOff>
    </xdr:from>
    <xdr:ext cx="668655" cy="668655"/>
    <xdr:pic>
      <xdr:nvPicPr>
        <xdr:cNvPr id="50" name="Image 49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56428" y="15362464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734788</xdr:colOff>
      <xdr:row>52</xdr:row>
      <xdr:rowOff>308883</xdr:rowOff>
    </xdr:from>
    <xdr:ext cx="911678" cy="979714"/>
    <xdr:pic>
      <xdr:nvPicPr>
        <xdr:cNvPr id="51" name="Image 50" descr="https://i0.wp.com/mmo-wiki.com/wp-content/uploads/2023/11/T_Icon_wearable_bottom_leather_leg_armor_01.png?resize=512%2C512&amp;ssl=1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2788" y="15059026"/>
          <a:ext cx="911678" cy="97971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53</xdr:row>
      <xdr:rowOff>28575</xdr:rowOff>
    </xdr:from>
    <xdr:ext cx="586740" cy="586740"/>
    <xdr:pic>
      <xdr:nvPicPr>
        <xdr:cNvPr id="52" name="Image 51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5363825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0</xdr:colOff>
      <xdr:row>33</xdr:row>
      <xdr:rowOff>0</xdr:rowOff>
    </xdr:from>
    <xdr:to>
      <xdr:col>11</xdr:col>
      <xdr:colOff>40821</xdr:colOff>
      <xdr:row>33</xdr:row>
      <xdr:rowOff>639536</xdr:rowOff>
    </xdr:to>
    <xdr:pic>
      <xdr:nvPicPr>
        <xdr:cNvPr id="55" name="Image 54" descr="https://i0.wp.com/mmo-wiki.com/wp-content/uploads/2023/11/T_Icon_wearable_feet_leather_flat_shoes_01.png?resize=512%2C512&amp;ssl=1"/>
        <xdr:cNvPicPr/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7619" r="18207" b="10364"/>
        <a:stretch/>
      </xdr:blipFill>
      <xdr:spPr bwMode="auto">
        <a:xfrm>
          <a:off x="7620000" y="8953500"/>
          <a:ext cx="802821" cy="639536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18</xdr:col>
      <xdr:colOff>28575</xdr:colOff>
      <xdr:row>33</xdr:row>
      <xdr:rowOff>62593</xdr:rowOff>
    </xdr:from>
    <xdr:ext cx="668655" cy="668655"/>
    <xdr:pic>
      <xdr:nvPicPr>
        <xdr:cNvPr id="56" name="Image 55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7437664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33</xdr:row>
      <xdr:rowOff>40821</xdr:rowOff>
    </xdr:from>
    <xdr:ext cx="600075" cy="600075"/>
    <xdr:pic>
      <xdr:nvPicPr>
        <xdr:cNvPr id="57" name="Image 56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7415892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85725</xdr:colOff>
      <xdr:row>33</xdr:row>
      <xdr:rowOff>104775</xdr:rowOff>
    </xdr:from>
    <xdr:ext cx="586740" cy="586740"/>
    <xdr:pic>
      <xdr:nvPicPr>
        <xdr:cNvPr id="58" name="Image 57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93725" y="47339250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137432</xdr:colOff>
      <xdr:row>33</xdr:row>
      <xdr:rowOff>130628</xdr:rowOff>
    </xdr:from>
    <xdr:ext cx="600075" cy="532039"/>
    <xdr:pic>
      <xdr:nvPicPr>
        <xdr:cNvPr id="59" name="Image 58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1574235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32</xdr:row>
      <xdr:rowOff>544285</xdr:rowOff>
    </xdr:from>
    <xdr:ext cx="586740" cy="586740"/>
    <xdr:pic>
      <xdr:nvPicPr>
        <xdr:cNvPr id="60" name="Image 59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137557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40821</xdr:colOff>
      <xdr:row>32</xdr:row>
      <xdr:rowOff>552449</xdr:rowOff>
    </xdr:from>
    <xdr:ext cx="668655" cy="668655"/>
    <xdr:pic>
      <xdr:nvPicPr>
        <xdr:cNvPr id="61" name="Image 60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42821" y="11383735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32</xdr:row>
      <xdr:rowOff>544285</xdr:rowOff>
    </xdr:from>
    <xdr:ext cx="586740" cy="586740"/>
    <xdr:pic>
      <xdr:nvPicPr>
        <xdr:cNvPr id="62" name="Image 61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137557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9</xdr:col>
      <xdr:colOff>666750</xdr:colOff>
      <xdr:row>30</xdr:row>
      <xdr:rowOff>503465</xdr:rowOff>
    </xdr:from>
    <xdr:to>
      <xdr:col>10</xdr:col>
      <xdr:colOff>625929</xdr:colOff>
      <xdr:row>32</xdr:row>
      <xdr:rowOff>163287</xdr:rowOff>
    </xdr:to>
    <xdr:pic>
      <xdr:nvPicPr>
        <xdr:cNvPr id="63" name="Image 62" descr="https://i0.wp.com/mmo-wiki.com/wp-content/uploads/2023/11/T_Icon_wearable_arms_leather_bracer_01.png?resize=512%2C512&amp;ssl=1"/>
        <xdr:cNvPicPr/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0" y="8885465"/>
          <a:ext cx="721179" cy="734786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18</xdr:col>
      <xdr:colOff>28575</xdr:colOff>
      <xdr:row>31</xdr:row>
      <xdr:rowOff>62593</xdr:rowOff>
    </xdr:from>
    <xdr:ext cx="668655" cy="668655"/>
    <xdr:pic>
      <xdr:nvPicPr>
        <xdr:cNvPr id="64" name="Image 63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9723664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31</xdr:row>
      <xdr:rowOff>40821</xdr:rowOff>
    </xdr:from>
    <xdr:ext cx="600075" cy="600075"/>
    <xdr:pic>
      <xdr:nvPicPr>
        <xdr:cNvPr id="65" name="Image 64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9701892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9</xdr:col>
      <xdr:colOff>625929</xdr:colOff>
      <xdr:row>33</xdr:row>
      <xdr:rowOff>693965</xdr:rowOff>
    </xdr:from>
    <xdr:ext cx="911678" cy="979714"/>
    <xdr:pic>
      <xdr:nvPicPr>
        <xdr:cNvPr id="66" name="Image 65" descr="https://i0.wp.com/mmo-wiki.com/wp-content/uploads/2023/11/T_Icon_wearable_bottom_leather_leg_armor_01.png?resize=512%2C512&amp;ssl=1"/>
        <xdr:cNvPicPr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3929" y="10355036"/>
          <a:ext cx="911678" cy="97971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28575</xdr:colOff>
      <xdr:row>35</xdr:row>
      <xdr:rowOff>62593</xdr:rowOff>
    </xdr:from>
    <xdr:ext cx="668655" cy="668655"/>
    <xdr:pic>
      <xdr:nvPicPr>
        <xdr:cNvPr id="67" name="Image 66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9723664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35</xdr:row>
      <xdr:rowOff>40821</xdr:rowOff>
    </xdr:from>
    <xdr:ext cx="600075" cy="600075"/>
    <xdr:pic>
      <xdr:nvPicPr>
        <xdr:cNvPr id="68" name="Image 67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9701892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85725</xdr:colOff>
      <xdr:row>35</xdr:row>
      <xdr:rowOff>104775</xdr:rowOff>
    </xdr:from>
    <xdr:ext cx="586740" cy="586740"/>
    <xdr:pic>
      <xdr:nvPicPr>
        <xdr:cNvPr id="69" name="Image 68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87725" y="9765846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137432</xdr:colOff>
      <xdr:row>35</xdr:row>
      <xdr:rowOff>130628</xdr:rowOff>
    </xdr:from>
    <xdr:ext cx="600075" cy="532039"/>
    <xdr:pic>
      <xdr:nvPicPr>
        <xdr:cNvPr id="70" name="Image 69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9791699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34</xdr:row>
      <xdr:rowOff>544285</xdr:rowOff>
    </xdr:from>
    <xdr:ext cx="586740" cy="586740"/>
    <xdr:pic>
      <xdr:nvPicPr>
        <xdr:cNvPr id="71" name="Image 70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9658349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40821</xdr:colOff>
      <xdr:row>34</xdr:row>
      <xdr:rowOff>552449</xdr:rowOff>
    </xdr:from>
    <xdr:ext cx="668655" cy="668655"/>
    <xdr:pic>
      <xdr:nvPicPr>
        <xdr:cNvPr id="72" name="Image 71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42821" y="9656988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34</xdr:row>
      <xdr:rowOff>544285</xdr:rowOff>
    </xdr:from>
    <xdr:ext cx="586740" cy="586740"/>
    <xdr:pic>
      <xdr:nvPicPr>
        <xdr:cNvPr id="73" name="Image 72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9658349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0</xdr:colOff>
      <xdr:row>37</xdr:row>
      <xdr:rowOff>0</xdr:rowOff>
    </xdr:from>
    <xdr:to>
      <xdr:col>10</xdr:col>
      <xdr:colOff>693964</xdr:colOff>
      <xdr:row>38</xdr:row>
      <xdr:rowOff>149678</xdr:rowOff>
    </xdr:to>
    <xdr:pic>
      <xdr:nvPicPr>
        <xdr:cNvPr id="74" name="Image 73" descr="https://i0.wp.com/mmo-wiki.com/wp-content/uploads/2023/11/T_Icon_wearable_bottom_leather_pants_01.png?resize=512%2C512&amp;ssl=1"/>
        <xdr:cNvPicPr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11443607"/>
          <a:ext cx="693964" cy="76200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18</xdr:col>
      <xdr:colOff>28575</xdr:colOff>
      <xdr:row>37</xdr:row>
      <xdr:rowOff>62593</xdr:rowOff>
    </xdr:from>
    <xdr:ext cx="668655" cy="668655"/>
    <xdr:pic>
      <xdr:nvPicPr>
        <xdr:cNvPr id="75" name="Image 74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10703379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37</xdr:row>
      <xdr:rowOff>40821</xdr:rowOff>
    </xdr:from>
    <xdr:ext cx="600075" cy="600075"/>
    <xdr:pic>
      <xdr:nvPicPr>
        <xdr:cNvPr id="76" name="Image 75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10681607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85725</xdr:colOff>
      <xdr:row>37</xdr:row>
      <xdr:rowOff>104775</xdr:rowOff>
    </xdr:from>
    <xdr:ext cx="586740" cy="586740"/>
    <xdr:pic>
      <xdr:nvPicPr>
        <xdr:cNvPr id="77" name="Image 76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87725" y="1074556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137432</xdr:colOff>
      <xdr:row>37</xdr:row>
      <xdr:rowOff>130628</xdr:rowOff>
    </xdr:from>
    <xdr:ext cx="600075" cy="532039"/>
    <xdr:pic>
      <xdr:nvPicPr>
        <xdr:cNvPr id="78" name="Image 77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0771414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36</xdr:row>
      <xdr:rowOff>544285</xdr:rowOff>
    </xdr:from>
    <xdr:ext cx="586740" cy="586740"/>
    <xdr:pic>
      <xdr:nvPicPr>
        <xdr:cNvPr id="79" name="Image 78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0638064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40821</xdr:colOff>
      <xdr:row>36</xdr:row>
      <xdr:rowOff>552449</xdr:rowOff>
    </xdr:from>
    <xdr:ext cx="668655" cy="668655"/>
    <xdr:pic>
      <xdr:nvPicPr>
        <xdr:cNvPr id="80" name="Image 79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42821" y="10636703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36</xdr:row>
      <xdr:rowOff>544285</xdr:rowOff>
    </xdr:from>
    <xdr:ext cx="586740" cy="586740"/>
    <xdr:pic>
      <xdr:nvPicPr>
        <xdr:cNvPr id="81" name="Image 80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0638064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1</xdr:colOff>
      <xdr:row>41</xdr:row>
      <xdr:rowOff>1</xdr:rowOff>
    </xdr:from>
    <xdr:to>
      <xdr:col>11</xdr:col>
      <xdr:colOff>27215</xdr:colOff>
      <xdr:row>43</xdr:row>
      <xdr:rowOff>40822</xdr:rowOff>
    </xdr:to>
    <xdr:pic>
      <xdr:nvPicPr>
        <xdr:cNvPr id="82" name="Image 81" descr="https://i0.wp.com/mmo-wiki.com/wp-content/uploads/2023/11/T_Icon_wearable_top_leather_breastplate_01.png?resize=512%2C512&amp;ssl=1"/>
        <xdr:cNvPicPr/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1" y="12260037"/>
          <a:ext cx="789214" cy="816428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24</xdr:col>
      <xdr:colOff>137432</xdr:colOff>
      <xdr:row>41</xdr:row>
      <xdr:rowOff>130628</xdr:rowOff>
    </xdr:from>
    <xdr:ext cx="600075" cy="532039"/>
    <xdr:pic>
      <xdr:nvPicPr>
        <xdr:cNvPr id="83" name="Image 82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3166271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146956</xdr:colOff>
      <xdr:row>41</xdr:row>
      <xdr:rowOff>29935</xdr:rowOff>
    </xdr:from>
    <xdr:ext cx="586740" cy="637086"/>
    <xdr:pic>
      <xdr:nvPicPr>
        <xdr:cNvPr id="84" name="Image 83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6956" y="13065578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72119</xdr:colOff>
      <xdr:row>41</xdr:row>
      <xdr:rowOff>58511</xdr:rowOff>
    </xdr:from>
    <xdr:ext cx="627380" cy="627380"/>
    <xdr:pic>
      <xdr:nvPicPr>
        <xdr:cNvPr id="85" name="Image 84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88119" y="13094154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40821</xdr:colOff>
      <xdr:row>40</xdr:row>
      <xdr:rowOff>552449</xdr:rowOff>
    </xdr:from>
    <xdr:ext cx="668655" cy="668655"/>
    <xdr:pic>
      <xdr:nvPicPr>
        <xdr:cNvPr id="86" name="Image 85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42821" y="13002985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40</xdr:row>
      <xdr:rowOff>544285</xdr:rowOff>
    </xdr:from>
    <xdr:ext cx="586740" cy="586740"/>
    <xdr:pic>
      <xdr:nvPicPr>
        <xdr:cNvPr id="87" name="Image 86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299482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28575</xdr:colOff>
      <xdr:row>41</xdr:row>
      <xdr:rowOff>62593</xdr:rowOff>
    </xdr:from>
    <xdr:ext cx="668655" cy="668655"/>
    <xdr:pic>
      <xdr:nvPicPr>
        <xdr:cNvPr id="88" name="Image 87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11506200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41</xdr:row>
      <xdr:rowOff>40821</xdr:rowOff>
    </xdr:from>
    <xdr:ext cx="600075" cy="600075"/>
    <xdr:pic>
      <xdr:nvPicPr>
        <xdr:cNvPr id="89" name="Image 88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11484428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85725</xdr:colOff>
      <xdr:row>41</xdr:row>
      <xdr:rowOff>104775</xdr:rowOff>
    </xdr:from>
    <xdr:ext cx="586740" cy="586740"/>
    <xdr:pic>
      <xdr:nvPicPr>
        <xdr:cNvPr id="90" name="Image 89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87725" y="11548382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137432</xdr:colOff>
      <xdr:row>41</xdr:row>
      <xdr:rowOff>130628</xdr:rowOff>
    </xdr:from>
    <xdr:ext cx="600075" cy="532039"/>
    <xdr:pic>
      <xdr:nvPicPr>
        <xdr:cNvPr id="91" name="Image 90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1574235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40</xdr:row>
      <xdr:rowOff>544285</xdr:rowOff>
    </xdr:from>
    <xdr:ext cx="586740" cy="586740"/>
    <xdr:pic>
      <xdr:nvPicPr>
        <xdr:cNvPr id="92" name="Image 91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137557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40821</xdr:colOff>
      <xdr:row>40</xdr:row>
      <xdr:rowOff>552449</xdr:rowOff>
    </xdr:from>
    <xdr:ext cx="668655" cy="668655"/>
    <xdr:pic>
      <xdr:nvPicPr>
        <xdr:cNvPr id="93" name="Image 92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42821" y="11383735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40</xdr:row>
      <xdr:rowOff>544285</xdr:rowOff>
    </xdr:from>
    <xdr:ext cx="586740" cy="586740"/>
    <xdr:pic>
      <xdr:nvPicPr>
        <xdr:cNvPr id="94" name="Image 93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137557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10</xdr:col>
      <xdr:colOff>0</xdr:colOff>
      <xdr:row>47</xdr:row>
      <xdr:rowOff>0</xdr:rowOff>
    </xdr:from>
    <xdr:ext cx="627380" cy="627380"/>
    <xdr:pic>
      <xdr:nvPicPr>
        <xdr:cNvPr id="95" name="Image 94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13811250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146956</xdr:colOff>
      <xdr:row>47</xdr:row>
      <xdr:rowOff>29935</xdr:rowOff>
    </xdr:from>
    <xdr:ext cx="586740" cy="637086"/>
    <xdr:pic>
      <xdr:nvPicPr>
        <xdr:cNvPr id="96" name="Image 95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6956" y="14589578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0</xdr:colOff>
      <xdr:row>39</xdr:row>
      <xdr:rowOff>0</xdr:rowOff>
    </xdr:from>
    <xdr:to>
      <xdr:col>11</xdr:col>
      <xdr:colOff>95250</xdr:colOff>
      <xdr:row>41</xdr:row>
      <xdr:rowOff>95250</xdr:rowOff>
    </xdr:to>
    <xdr:pic>
      <xdr:nvPicPr>
        <xdr:cNvPr id="97" name="Image 96" descr="https://i0.wp.com/mmo-wiki.com/wp-content/uploads/2023/11/T_Icon_wearable_hat_leather_hat_01.png?resize=512%2C512&amp;ssl=1"/>
        <xdr:cNvPicPr/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12260036"/>
          <a:ext cx="857250" cy="870857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24</xdr:col>
      <xdr:colOff>137432</xdr:colOff>
      <xdr:row>39</xdr:row>
      <xdr:rowOff>130628</xdr:rowOff>
    </xdr:from>
    <xdr:ext cx="600075" cy="532039"/>
    <xdr:pic>
      <xdr:nvPicPr>
        <xdr:cNvPr id="98" name="Image 97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3166271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146956</xdr:colOff>
      <xdr:row>39</xdr:row>
      <xdr:rowOff>29935</xdr:rowOff>
    </xdr:from>
    <xdr:ext cx="586740" cy="637086"/>
    <xdr:pic>
      <xdr:nvPicPr>
        <xdr:cNvPr id="99" name="Image 98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6956" y="13065578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72119</xdr:colOff>
      <xdr:row>39</xdr:row>
      <xdr:rowOff>58511</xdr:rowOff>
    </xdr:from>
    <xdr:ext cx="627380" cy="627380"/>
    <xdr:pic>
      <xdr:nvPicPr>
        <xdr:cNvPr id="100" name="Image 99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88119" y="13094154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40821</xdr:colOff>
      <xdr:row>38</xdr:row>
      <xdr:rowOff>552449</xdr:rowOff>
    </xdr:from>
    <xdr:ext cx="668655" cy="668655"/>
    <xdr:pic>
      <xdr:nvPicPr>
        <xdr:cNvPr id="101" name="Image 100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42821" y="13002985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38</xdr:row>
      <xdr:rowOff>544285</xdr:rowOff>
    </xdr:from>
    <xdr:ext cx="586740" cy="586740"/>
    <xdr:pic>
      <xdr:nvPicPr>
        <xdr:cNvPr id="102" name="Image 101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299482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28575</xdr:colOff>
      <xdr:row>39</xdr:row>
      <xdr:rowOff>62593</xdr:rowOff>
    </xdr:from>
    <xdr:ext cx="668655" cy="668655"/>
    <xdr:pic>
      <xdr:nvPicPr>
        <xdr:cNvPr id="103" name="Image 102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13098236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39</xdr:row>
      <xdr:rowOff>40821</xdr:rowOff>
    </xdr:from>
    <xdr:ext cx="600075" cy="600075"/>
    <xdr:pic>
      <xdr:nvPicPr>
        <xdr:cNvPr id="104" name="Image 103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13076464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85725</xdr:colOff>
      <xdr:row>39</xdr:row>
      <xdr:rowOff>104775</xdr:rowOff>
    </xdr:from>
    <xdr:ext cx="586740" cy="586740"/>
    <xdr:pic>
      <xdr:nvPicPr>
        <xdr:cNvPr id="105" name="Image 104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87725" y="13140418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137432</xdr:colOff>
      <xdr:row>39</xdr:row>
      <xdr:rowOff>130628</xdr:rowOff>
    </xdr:from>
    <xdr:ext cx="600075" cy="532039"/>
    <xdr:pic>
      <xdr:nvPicPr>
        <xdr:cNvPr id="106" name="Image 105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3166271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38</xdr:row>
      <xdr:rowOff>544285</xdr:rowOff>
    </xdr:from>
    <xdr:ext cx="586740" cy="586740"/>
    <xdr:pic>
      <xdr:nvPicPr>
        <xdr:cNvPr id="107" name="Image 106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299482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40821</xdr:colOff>
      <xdr:row>38</xdr:row>
      <xdr:rowOff>552449</xdr:rowOff>
    </xdr:from>
    <xdr:ext cx="668655" cy="668655"/>
    <xdr:pic>
      <xdr:nvPicPr>
        <xdr:cNvPr id="108" name="Image 107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42821" y="13002985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38</xdr:row>
      <xdr:rowOff>544285</xdr:rowOff>
    </xdr:from>
    <xdr:ext cx="586740" cy="586740"/>
    <xdr:pic>
      <xdr:nvPicPr>
        <xdr:cNvPr id="109" name="Image 108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2994821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272144</xdr:colOff>
      <xdr:row>29</xdr:row>
      <xdr:rowOff>68037</xdr:rowOff>
    </xdr:from>
    <xdr:to>
      <xdr:col>4</xdr:col>
      <xdr:colOff>729344</xdr:colOff>
      <xdr:row>34</xdr:row>
      <xdr:rowOff>93890</xdr:rowOff>
    </xdr:to>
    <xdr:pic>
      <xdr:nvPicPr>
        <xdr:cNvPr id="110" name="Image 109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44" y="8259537"/>
          <a:ext cx="3505200" cy="22710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10</xdr:col>
      <xdr:colOff>0</xdr:colOff>
      <xdr:row>49</xdr:row>
      <xdr:rowOff>0</xdr:rowOff>
    </xdr:from>
    <xdr:ext cx="668655" cy="668655"/>
    <xdr:pic>
      <xdr:nvPicPr>
        <xdr:cNvPr id="111" name="Image 110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15335250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146956</xdr:colOff>
      <xdr:row>49</xdr:row>
      <xdr:rowOff>29935</xdr:rowOff>
    </xdr:from>
    <xdr:ext cx="586740" cy="637086"/>
    <xdr:pic>
      <xdr:nvPicPr>
        <xdr:cNvPr id="112" name="Image 111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6956" y="14589578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54429</xdr:colOff>
      <xdr:row>51</xdr:row>
      <xdr:rowOff>40823</xdr:rowOff>
    </xdr:from>
    <xdr:to>
      <xdr:col>10</xdr:col>
      <xdr:colOff>721831</xdr:colOff>
      <xdr:row>52</xdr:row>
      <xdr:rowOff>449037</xdr:rowOff>
    </xdr:to>
    <xdr:pic>
      <xdr:nvPicPr>
        <xdr:cNvPr id="113" name="Image 11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4429" y="16151680"/>
          <a:ext cx="667402" cy="598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24</xdr:col>
      <xdr:colOff>137432</xdr:colOff>
      <xdr:row>51</xdr:row>
      <xdr:rowOff>157842</xdr:rowOff>
    </xdr:from>
    <xdr:ext cx="600075" cy="532039"/>
    <xdr:pic>
      <xdr:nvPicPr>
        <xdr:cNvPr id="114" name="Image 113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7044306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133348</xdr:colOff>
      <xdr:row>51</xdr:row>
      <xdr:rowOff>70757</xdr:rowOff>
    </xdr:from>
    <xdr:ext cx="586740" cy="637086"/>
    <xdr:pic>
      <xdr:nvPicPr>
        <xdr:cNvPr id="115" name="Image 114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3348" y="16957221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44904</xdr:colOff>
      <xdr:row>51</xdr:row>
      <xdr:rowOff>85725</xdr:rowOff>
    </xdr:from>
    <xdr:ext cx="627380" cy="627380"/>
    <xdr:pic>
      <xdr:nvPicPr>
        <xdr:cNvPr id="116" name="Image 115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60904" y="16972189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54428</xdr:colOff>
      <xdr:row>51</xdr:row>
      <xdr:rowOff>27214</xdr:rowOff>
    </xdr:from>
    <xdr:ext cx="668655" cy="668655"/>
    <xdr:pic>
      <xdr:nvPicPr>
        <xdr:cNvPr id="117" name="Image 116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56428" y="16913678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51</xdr:row>
      <xdr:rowOff>28575</xdr:rowOff>
    </xdr:from>
    <xdr:ext cx="586740" cy="586740"/>
    <xdr:pic>
      <xdr:nvPicPr>
        <xdr:cNvPr id="118" name="Image 117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6915039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0</xdr:colOff>
      <xdr:row>55</xdr:row>
      <xdr:rowOff>0</xdr:rowOff>
    </xdr:from>
    <xdr:to>
      <xdr:col>10</xdr:col>
      <xdr:colOff>653143</xdr:colOff>
      <xdr:row>56</xdr:row>
      <xdr:rowOff>557893</xdr:rowOff>
    </xdr:to>
    <xdr:pic>
      <xdr:nvPicPr>
        <xdr:cNvPr id="119" name="Image 118" descr="https://i0.wp.com/mmo-wiki.com/wp-content/uploads/2023/11/T_Icon_wearable_top_leather_jerkin_01.png?resize=512%2C512&amp;ssl=1"/>
        <xdr:cNvPicPr/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17662071"/>
          <a:ext cx="653143" cy="748393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24</xdr:col>
      <xdr:colOff>137432</xdr:colOff>
      <xdr:row>55</xdr:row>
      <xdr:rowOff>157842</xdr:rowOff>
    </xdr:from>
    <xdr:ext cx="600075" cy="532039"/>
    <xdr:pic>
      <xdr:nvPicPr>
        <xdr:cNvPr id="120" name="Image 119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7044306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133348</xdr:colOff>
      <xdr:row>55</xdr:row>
      <xdr:rowOff>70757</xdr:rowOff>
    </xdr:from>
    <xdr:ext cx="586740" cy="637086"/>
    <xdr:pic>
      <xdr:nvPicPr>
        <xdr:cNvPr id="121" name="Image 120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3348" y="16957221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44904</xdr:colOff>
      <xdr:row>55</xdr:row>
      <xdr:rowOff>85725</xdr:rowOff>
    </xdr:from>
    <xdr:ext cx="627380" cy="627380"/>
    <xdr:pic>
      <xdr:nvPicPr>
        <xdr:cNvPr id="122" name="Image 121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60904" y="16972189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54428</xdr:colOff>
      <xdr:row>55</xdr:row>
      <xdr:rowOff>27214</xdr:rowOff>
    </xdr:from>
    <xdr:ext cx="668655" cy="668655"/>
    <xdr:pic>
      <xdr:nvPicPr>
        <xdr:cNvPr id="123" name="Image 122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56428" y="16913678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27</xdr:col>
      <xdr:colOff>149679</xdr:colOff>
      <xdr:row>55</xdr:row>
      <xdr:rowOff>28575</xdr:rowOff>
    </xdr:from>
    <xdr:ext cx="586740" cy="586740"/>
    <xdr:pic>
      <xdr:nvPicPr>
        <xdr:cNvPr id="124" name="Image 123" descr="https://i0.wp.com/mmo-wiki.com/wp-content/uploads/2023/11/T_UI_item_material_iron_buckles.png?resize=256%2C256&amp;ssl=1"/>
        <xdr:cNvPicPr/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23679" y="16915039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0</xdr:colOff>
      <xdr:row>57</xdr:row>
      <xdr:rowOff>0</xdr:rowOff>
    </xdr:from>
    <xdr:to>
      <xdr:col>10</xdr:col>
      <xdr:colOff>625929</xdr:colOff>
      <xdr:row>59</xdr:row>
      <xdr:rowOff>27214</xdr:rowOff>
    </xdr:to>
    <xdr:pic>
      <xdr:nvPicPr>
        <xdr:cNvPr id="125" name="Image 124" descr="https://i0.wp.com/mmo-wiki.com/wp-content/uploads/2023/11/T_Icon_wearable_hands_leather_gloves_02.png?resize=512%2C512&amp;ssl=1"/>
        <xdr:cNvPicPr/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171" t="27731" r="32493" b="18207"/>
        <a:stretch/>
      </xdr:blipFill>
      <xdr:spPr bwMode="auto">
        <a:xfrm>
          <a:off x="7620000" y="18437679"/>
          <a:ext cx="625929" cy="80282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oneCellAnchor>
    <xdr:from>
      <xdr:col>24</xdr:col>
      <xdr:colOff>137432</xdr:colOff>
      <xdr:row>57</xdr:row>
      <xdr:rowOff>130628</xdr:rowOff>
    </xdr:from>
    <xdr:ext cx="600075" cy="532039"/>
    <xdr:pic>
      <xdr:nvPicPr>
        <xdr:cNvPr id="126" name="Image 125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3166271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146956</xdr:colOff>
      <xdr:row>57</xdr:row>
      <xdr:rowOff>29935</xdr:rowOff>
    </xdr:from>
    <xdr:ext cx="586740" cy="637086"/>
    <xdr:pic>
      <xdr:nvPicPr>
        <xdr:cNvPr id="127" name="Image 126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6956" y="13065578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72119</xdr:colOff>
      <xdr:row>57</xdr:row>
      <xdr:rowOff>58511</xdr:rowOff>
    </xdr:from>
    <xdr:ext cx="627380" cy="627380"/>
    <xdr:pic>
      <xdr:nvPicPr>
        <xdr:cNvPr id="128" name="Image 127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88119" y="13094154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28575</xdr:colOff>
      <xdr:row>57</xdr:row>
      <xdr:rowOff>62593</xdr:rowOff>
    </xdr:from>
    <xdr:ext cx="668655" cy="668655"/>
    <xdr:pic>
      <xdr:nvPicPr>
        <xdr:cNvPr id="130" name="Image 129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44575" y="13098236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122464</xdr:colOff>
      <xdr:row>57</xdr:row>
      <xdr:rowOff>40821</xdr:rowOff>
    </xdr:from>
    <xdr:ext cx="600075" cy="600075"/>
    <xdr:pic>
      <xdr:nvPicPr>
        <xdr:cNvPr id="131" name="Image 130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2464" y="13076464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4082</xdr:colOff>
      <xdr:row>57</xdr:row>
      <xdr:rowOff>145597</xdr:rowOff>
    </xdr:from>
    <xdr:ext cx="586740" cy="586740"/>
    <xdr:pic>
      <xdr:nvPicPr>
        <xdr:cNvPr id="132" name="Image 131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6082" y="18583276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24</xdr:col>
      <xdr:colOff>137432</xdr:colOff>
      <xdr:row>57</xdr:row>
      <xdr:rowOff>130628</xdr:rowOff>
    </xdr:from>
    <xdr:ext cx="600075" cy="532039"/>
    <xdr:pic>
      <xdr:nvPicPr>
        <xdr:cNvPr id="133" name="Image 132" descr="https://i0.wp.com/mmo-wiki.com/wp-content/uploads/2023/11/T_UI_item_material_iron_studs.png?resize=256%2C256&amp;ssl=1"/>
        <xdr:cNvPicPr/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25432" y="13166271"/>
          <a:ext cx="600075" cy="532039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10</xdr:col>
      <xdr:colOff>0</xdr:colOff>
      <xdr:row>59</xdr:row>
      <xdr:rowOff>0</xdr:rowOff>
    </xdr:from>
    <xdr:ext cx="668655" cy="668655"/>
    <xdr:pic>
      <xdr:nvPicPr>
        <xdr:cNvPr id="135" name="Image 134" descr="https://i0.wp.com/mmo-wiki.com/wp-content/uploads/2023/11/T_UI_Item_material_leather_bands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19213286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10</xdr:col>
      <xdr:colOff>68036</xdr:colOff>
      <xdr:row>61</xdr:row>
      <xdr:rowOff>54429</xdr:rowOff>
    </xdr:from>
    <xdr:ext cx="586740" cy="586740"/>
    <xdr:pic>
      <xdr:nvPicPr>
        <xdr:cNvPr id="136" name="Image 135" descr="https://i0.wp.com/mmo-wiki.com/wp-content/uploads/2023/11/T_UI_item_material_leather_string.png?resize=256%2C256&amp;ssl=1"/>
        <xdr:cNvPicPr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8036" y="20043322"/>
          <a:ext cx="586740" cy="58674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140155</xdr:colOff>
      <xdr:row>61</xdr:row>
      <xdr:rowOff>58511</xdr:rowOff>
    </xdr:from>
    <xdr:ext cx="600075" cy="612322"/>
    <xdr:pic>
      <xdr:nvPicPr>
        <xdr:cNvPr id="137" name="Image 136" descr="https://i0.wp.com/mmo-wiki.com/wp-content/uploads/2023/11/T_UI_item_material_animal_leather_superior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0155" y="19271797"/>
          <a:ext cx="600075" cy="612322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138794</xdr:colOff>
      <xdr:row>65</xdr:row>
      <xdr:rowOff>87085</xdr:rowOff>
    </xdr:from>
    <xdr:ext cx="600075" cy="552449"/>
    <xdr:pic>
      <xdr:nvPicPr>
        <xdr:cNvPr id="138" name="Image 137" descr="https://i0.wp.com/mmo-wiki.com/wp-content/uploads/2023/11/T_UI_item_material_animal_leather_fine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68794" y="20851585"/>
          <a:ext cx="600075" cy="552449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0</xdr:col>
      <xdr:colOff>122465</xdr:colOff>
      <xdr:row>71</xdr:row>
      <xdr:rowOff>244929</xdr:rowOff>
    </xdr:from>
    <xdr:to>
      <xdr:col>8</xdr:col>
      <xdr:colOff>651497</xdr:colOff>
      <xdr:row>84</xdr:row>
      <xdr:rowOff>95250</xdr:rowOff>
    </xdr:to>
    <xdr:pic>
      <xdr:nvPicPr>
        <xdr:cNvPr id="139" name="Image 138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465" y="23730858"/>
          <a:ext cx="6625032" cy="571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10</xdr:col>
      <xdr:colOff>81641</xdr:colOff>
      <xdr:row>72</xdr:row>
      <xdr:rowOff>59871</xdr:rowOff>
    </xdr:from>
    <xdr:ext cx="586740" cy="637086"/>
    <xdr:pic>
      <xdr:nvPicPr>
        <xdr:cNvPr id="140" name="Image 139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1641" y="24716014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10</xdr:col>
      <xdr:colOff>149679</xdr:colOff>
      <xdr:row>74</xdr:row>
      <xdr:rowOff>108857</xdr:rowOff>
    </xdr:from>
    <xdr:ext cx="600075" cy="600075"/>
    <xdr:pic>
      <xdr:nvPicPr>
        <xdr:cNvPr id="141" name="Image 140" descr="https://i0.wp.com/mmo-wiki.com/wp-content/uploads/2023/11/T_UI_item_material_animal_leather_inferior.png?resize=256%2C256&amp;ssl=1"/>
        <xdr:cNvPicPr/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9679" y="25567821"/>
          <a:ext cx="600075" cy="60007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10</xdr:col>
      <xdr:colOff>136071</xdr:colOff>
      <xdr:row>76</xdr:row>
      <xdr:rowOff>68035</xdr:rowOff>
    </xdr:from>
    <xdr:to>
      <xdr:col>10</xdr:col>
      <xdr:colOff>736146</xdr:colOff>
      <xdr:row>77</xdr:row>
      <xdr:rowOff>489857</xdr:rowOff>
    </xdr:to>
    <xdr:pic>
      <xdr:nvPicPr>
        <xdr:cNvPr id="142" name="Image 141" descr="https://i0.wp.com/mmo-wiki.com/wp-content/uploads/2023/11/T_UI_item_material_animal_leather_superior.png?resize=256%2C256&amp;ssl=1"/>
        <xdr:cNvPicPr/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6071" y="26329821"/>
          <a:ext cx="600075" cy="61232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108857</xdr:colOff>
      <xdr:row>78</xdr:row>
      <xdr:rowOff>54429</xdr:rowOff>
    </xdr:from>
    <xdr:to>
      <xdr:col>10</xdr:col>
      <xdr:colOff>708932</xdr:colOff>
      <xdr:row>79</xdr:row>
      <xdr:rowOff>416378</xdr:rowOff>
    </xdr:to>
    <xdr:pic>
      <xdr:nvPicPr>
        <xdr:cNvPr id="143" name="Image 142" descr="https://i0.wp.com/mmo-wiki.com/wp-content/uploads/2023/11/T_UI_item_material_animal_leather_fine.png?resize=256%2C256&amp;ssl=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8857" y="27091822"/>
          <a:ext cx="600075" cy="5524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40822</xdr:colOff>
      <xdr:row>72</xdr:row>
      <xdr:rowOff>81643</xdr:rowOff>
    </xdr:from>
    <xdr:to>
      <xdr:col>15</xdr:col>
      <xdr:colOff>722812</xdr:colOff>
      <xdr:row>73</xdr:row>
      <xdr:rowOff>573133</xdr:rowOff>
    </xdr:to>
    <xdr:pic>
      <xdr:nvPicPr>
        <xdr:cNvPr id="144" name="Image 143" descr="https://i0.wp.com/mmo-wiki.com/wp-content/uploads/2023/11/T_UI_item_raw_material_large_animal_hide_rough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70822" y="24737786"/>
          <a:ext cx="681990" cy="6819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40822</xdr:colOff>
      <xdr:row>74</xdr:row>
      <xdr:rowOff>54429</xdr:rowOff>
    </xdr:from>
    <xdr:to>
      <xdr:col>15</xdr:col>
      <xdr:colOff>722812</xdr:colOff>
      <xdr:row>75</xdr:row>
      <xdr:rowOff>545919</xdr:rowOff>
    </xdr:to>
    <xdr:pic>
      <xdr:nvPicPr>
        <xdr:cNvPr id="145" name="Image 144" descr="https://i0.wp.com/mmo-wiki.com/wp-content/uploads/2023/11/T_UI_item_raw_material_large_animal_hide_rough.png?resize=256%2C256&amp;ssl=1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70822" y="25513393"/>
          <a:ext cx="681990" cy="68199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15</xdr:col>
      <xdr:colOff>81642</xdr:colOff>
      <xdr:row>78</xdr:row>
      <xdr:rowOff>108857</xdr:rowOff>
    </xdr:from>
    <xdr:ext cx="628015" cy="628015"/>
    <xdr:pic>
      <xdr:nvPicPr>
        <xdr:cNvPr id="146" name="Image 145" descr="https://i0.wp.com/mmo-wiki.com/wp-content/uploads/2023/11/T_UI_item_raw_material_large_animal_hide.png?resize=256%2C256&amp;ssl=1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11642" y="26370643"/>
          <a:ext cx="628015" cy="6280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10</xdr:col>
      <xdr:colOff>0</xdr:colOff>
      <xdr:row>80</xdr:row>
      <xdr:rowOff>0</xdr:rowOff>
    </xdr:from>
    <xdr:ext cx="628015" cy="628015"/>
    <xdr:pic>
      <xdr:nvPicPr>
        <xdr:cNvPr id="147" name="Image 146" descr="https://i0.wp.com/mmo-wiki.com/wp-content/uploads/2023/11/T_UI_item_raw_material_large_animal_hide.png?resize=256%2C256&amp;ssl=1"/>
        <xdr:cNvPicPr/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0" y="27813000"/>
          <a:ext cx="628015" cy="62801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15</xdr:col>
      <xdr:colOff>108857</xdr:colOff>
      <xdr:row>44</xdr:row>
      <xdr:rowOff>0</xdr:rowOff>
    </xdr:from>
    <xdr:ext cx="586740" cy="637086"/>
    <xdr:pic>
      <xdr:nvPicPr>
        <xdr:cNvPr id="129" name="Image 128" descr="https://i0.wp.com/mmo-wiki.com/wp-content/uploads/2023/11/T_UI_item_material_animal_leather_rawhide.png?resize=256%2C256&amp;ssl=1"/>
        <xdr:cNvPicPr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38857" y="14396357"/>
          <a:ext cx="586740" cy="637086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21</xdr:col>
      <xdr:colOff>0</xdr:colOff>
      <xdr:row>44</xdr:row>
      <xdr:rowOff>0</xdr:rowOff>
    </xdr:from>
    <xdr:ext cx="668655" cy="668655"/>
    <xdr:pic>
      <xdr:nvPicPr>
        <xdr:cNvPr id="134" name="Image 133" descr="https://i0.wp.com/mmo-wiki.com/wp-content/uploads/2023/11/T_UI_item_material_leather_string_rough.png?resize=256%2C256&amp;ssl=1"/>
        <xdr:cNvPicPr/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00" y="14396357"/>
          <a:ext cx="668655" cy="66865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18</xdr:col>
      <xdr:colOff>0</xdr:colOff>
      <xdr:row>44</xdr:row>
      <xdr:rowOff>0</xdr:rowOff>
    </xdr:from>
    <xdr:ext cx="627380" cy="627380"/>
    <xdr:pic>
      <xdr:nvPicPr>
        <xdr:cNvPr id="148" name="Image 147" descr="https://i0.wp.com/mmo-wiki.com/wp-content/uploads/2023/11/T_UI_item_material_leather_bands_rough.png?resize=256%2C256&amp;ssl=1"/>
        <xdr:cNvPicPr/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16000" y="14396357"/>
          <a:ext cx="627380" cy="627380"/>
        </a:xfrm>
        <a:prstGeom prst="rect">
          <a:avLst/>
        </a:prstGeom>
        <a:noFill/>
        <a:ln>
          <a:noFill/>
        </a:ln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370417</xdr:colOff>
      <xdr:row>4</xdr:row>
      <xdr:rowOff>212724</xdr:rowOff>
    </xdr:from>
    <xdr:to>
      <xdr:col>6</xdr:col>
      <xdr:colOff>677334</xdr:colOff>
      <xdr:row>14</xdr:row>
      <xdr:rowOff>393642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40000" contrast="-1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0417" y="1546224"/>
          <a:ext cx="4878917" cy="4463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116417</xdr:colOff>
      <xdr:row>5</xdr:row>
      <xdr:rowOff>61383</xdr:rowOff>
    </xdr:from>
    <xdr:to>
      <xdr:col>9</xdr:col>
      <xdr:colOff>627591</xdr:colOff>
      <xdr:row>6</xdr:row>
      <xdr:rowOff>105832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2417" y="654050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180975</xdr:colOff>
      <xdr:row>16</xdr:row>
      <xdr:rowOff>149226</xdr:rowOff>
    </xdr:from>
    <xdr:to>
      <xdr:col>17</xdr:col>
      <xdr:colOff>695325</xdr:colOff>
      <xdr:row>17</xdr:row>
      <xdr:rowOff>474399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72975" y="3038476"/>
          <a:ext cx="514350" cy="514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110067</xdr:colOff>
      <xdr:row>5</xdr:row>
      <xdr:rowOff>85724</xdr:rowOff>
    </xdr:from>
    <xdr:to>
      <xdr:col>17</xdr:col>
      <xdr:colOff>652992</xdr:colOff>
      <xdr:row>6</xdr:row>
      <xdr:rowOff>45507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39000" contrast="2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02067" y="678391"/>
          <a:ext cx="542925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138642</xdr:colOff>
      <xdr:row>20</xdr:row>
      <xdr:rowOff>97366</xdr:rowOff>
    </xdr:from>
    <xdr:to>
      <xdr:col>14</xdr:col>
      <xdr:colOff>691092</xdr:colOff>
      <xdr:row>21</xdr:row>
      <xdr:rowOff>123559</xdr:rowOff>
    </xdr:to>
    <xdr:pic>
      <xdr:nvPicPr>
        <xdr:cNvPr id="6" name="Image 5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38000" contrast="2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4642" y="4521199"/>
          <a:ext cx="552450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78317</xdr:colOff>
      <xdr:row>18</xdr:row>
      <xdr:rowOff>73025</xdr:rowOff>
    </xdr:from>
    <xdr:to>
      <xdr:col>17</xdr:col>
      <xdr:colOff>697442</xdr:colOff>
      <xdr:row>19</xdr:row>
      <xdr:rowOff>455613</xdr:rowOff>
    </xdr:to>
    <xdr:pic>
      <xdr:nvPicPr>
        <xdr:cNvPr id="7" name="Image 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31000" contrast="7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0317" y="3724275"/>
          <a:ext cx="619125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116417</xdr:colOff>
      <xdr:row>18</xdr:row>
      <xdr:rowOff>102659</xdr:rowOff>
    </xdr:from>
    <xdr:to>
      <xdr:col>14</xdr:col>
      <xdr:colOff>697442</xdr:colOff>
      <xdr:row>19</xdr:row>
      <xdr:rowOff>475722</xdr:rowOff>
    </xdr:to>
    <xdr:pic>
      <xdr:nvPicPr>
        <xdr:cNvPr id="9" name="Image 8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rightnessContrast bright="40000" contrast="7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2417" y="3753909"/>
          <a:ext cx="581025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169333</xdr:colOff>
      <xdr:row>9</xdr:row>
      <xdr:rowOff>87841</xdr:rowOff>
    </xdr:from>
    <xdr:to>
      <xdr:col>17</xdr:col>
      <xdr:colOff>645583</xdr:colOff>
      <xdr:row>10</xdr:row>
      <xdr:rowOff>121307</xdr:rowOff>
    </xdr:to>
    <xdr:pic>
      <xdr:nvPicPr>
        <xdr:cNvPr id="10" name="Image 9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1333" y="2215091"/>
          <a:ext cx="476250" cy="604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149226</xdr:colOff>
      <xdr:row>5</xdr:row>
      <xdr:rowOff>100541</xdr:rowOff>
    </xdr:from>
    <xdr:to>
      <xdr:col>14</xdr:col>
      <xdr:colOff>644526</xdr:colOff>
      <xdr:row>6</xdr:row>
      <xdr:rowOff>69849</xdr:rowOff>
    </xdr:to>
    <xdr:pic>
      <xdr:nvPicPr>
        <xdr:cNvPr id="11" name="Image 1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5226" y="693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63500</xdr:colOff>
      <xdr:row>31</xdr:row>
      <xdr:rowOff>12600</xdr:rowOff>
    </xdr:from>
    <xdr:to>
      <xdr:col>7</xdr:col>
      <xdr:colOff>306917</xdr:colOff>
      <xdr:row>39</xdr:row>
      <xdr:rowOff>589847</xdr:rowOff>
    </xdr:to>
    <xdr:pic>
      <xdr:nvPicPr>
        <xdr:cNvPr id="13" name="Image 12" descr="C:\Users\pimpr\AppData\Local\Packages\Microsoft.Windows.Photos_8wekyb3d8bbwe\TempState\ShareServiceTempFolder\basic reagent distiller.jpe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38000" contrast="1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0281" t="49765" r="24504" b="3232"/>
        <a:stretch/>
      </xdr:blipFill>
      <xdr:spPr bwMode="auto">
        <a:xfrm>
          <a:off x="63500" y="7780767"/>
          <a:ext cx="5577417" cy="4030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95250</xdr:colOff>
      <xdr:row>7</xdr:row>
      <xdr:rowOff>63501</xdr:rowOff>
    </xdr:from>
    <xdr:to>
      <xdr:col>17</xdr:col>
      <xdr:colOff>714375</xdr:colOff>
      <xdr:row>8</xdr:row>
      <xdr:rowOff>132293</xdr:rowOff>
    </xdr:to>
    <xdr:pic>
      <xdr:nvPicPr>
        <xdr:cNvPr id="16" name="Image 15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35000" contrast="5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7250" y="1407584"/>
          <a:ext cx="619125" cy="640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14</xdr:col>
      <xdr:colOff>149226</xdr:colOff>
      <xdr:row>7</xdr:row>
      <xdr:rowOff>100541</xdr:rowOff>
    </xdr:from>
    <xdr:ext cx="495300" cy="561975"/>
    <xdr:pic>
      <xdr:nvPicPr>
        <xdr:cNvPr id="17" name="Image 1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5226" y="693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88901</xdr:colOff>
      <xdr:row>7</xdr:row>
      <xdr:rowOff>86784</xdr:rowOff>
    </xdr:from>
    <xdr:to>
      <xdr:col>9</xdr:col>
      <xdr:colOff>600075</xdr:colOff>
      <xdr:row>8</xdr:row>
      <xdr:rowOff>152400</xdr:rowOff>
    </xdr:to>
    <xdr:pic>
      <xdr:nvPicPr>
        <xdr:cNvPr id="18" name="Image 17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4901" y="1430867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90489</xdr:colOff>
      <xdr:row>9</xdr:row>
      <xdr:rowOff>71174</xdr:rowOff>
    </xdr:from>
    <xdr:to>
      <xdr:col>9</xdr:col>
      <xdr:colOff>601663</xdr:colOff>
      <xdr:row>10</xdr:row>
      <xdr:rowOff>136790</xdr:rowOff>
    </xdr:to>
    <xdr:pic>
      <xdr:nvPicPr>
        <xdr:cNvPr id="20" name="Image 19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8489" y="3095362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14</xdr:col>
      <xdr:colOff>149226</xdr:colOff>
      <xdr:row>9</xdr:row>
      <xdr:rowOff>100541</xdr:rowOff>
    </xdr:from>
    <xdr:ext cx="495300" cy="561975"/>
    <xdr:pic>
      <xdr:nvPicPr>
        <xdr:cNvPr id="21" name="Image 2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5226" y="693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16</xdr:row>
      <xdr:rowOff>100541</xdr:rowOff>
    </xdr:from>
    <xdr:ext cx="495300" cy="561975"/>
    <xdr:pic>
      <xdr:nvPicPr>
        <xdr:cNvPr id="22" name="Image 2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5226" y="1444624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114301</xdr:colOff>
      <xdr:row>16</xdr:row>
      <xdr:rowOff>59268</xdr:rowOff>
    </xdr:from>
    <xdr:ext cx="511174" cy="637116"/>
    <xdr:pic>
      <xdr:nvPicPr>
        <xdr:cNvPr id="23" name="Image 2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1" y="2186518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730250</xdr:colOff>
      <xdr:row>18</xdr:row>
      <xdr:rowOff>52917</xdr:rowOff>
    </xdr:from>
    <xdr:to>
      <xdr:col>9</xdr:col>
      <xdr:colOff>739775</xdr:colOff>
      <xdr:row>20</xdr:row>
      <xdr:rowOff>37572</xdr:rowOff>
    </xdr:to>
    <xdr:pic>
      <xdr:nvPicPr>
        <xdr:cNvPr id="24" name="Image 2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1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-10622" b="-9297"/>
        <a:stretch/>
      </xdr:blipFill>
      <xdr:spPr bwMode="auto">
        <a:xfrm>
          <a:off x="6064250" y="3704167"/>
          <a:ext cx="771525" cy="659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78317</xdr:colOff>
      <xdr:row>20</xdr:row>
      <xdr:rowOff>73025</xdr:rowOff>
    </xdr:from>
    <xdr:ext cx="619125" cy="581025"/>
    <xdr:pic>
      <xdr:nvPicPr>
        <xdr:cNvPr id="25" name="Image 24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rightnessContrast bright="31000" contrast="7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70317" y="3724275"/>
          <a:ext cx="619125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74084</xdr:colOff>
      <xdr:row>20</xdr:row>
      <xdr:rowOff>52917</xdr:rowOff>
    </xdr:from>
    <xdr:to>
      <xdr:col>9</xdr:col>
      <xdr:colOff>740573</xdr:colOff>
      <xdr:row>22</xdr:row>
      <xdr:rowOff>6085</xdr:rowOff>
    </xdr:to>
    <xdr:pic>
      <xdr:nvPicPr>
        <xdr:cNvPr id="26" name="Image 25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32000" contrast="2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0084" y="4476750"/>
          <a:ext cx="666489" cy="737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42333</xdr:colOff>
      <xdr:row>33</xdr:row>
      <xdr:rowOff>42333</xdr:rowOff>
    </xdr:from>
    <xdr:to>
      <xdr:col>9</xdr:col>
      <xdr:colOff>656308</xdr:colOff>
      <xdr:row>34</xdr:row>
      <xdr:rowOff>178593</xdr:rowOff>
    </xdr:to>
    <xdr:pic>
      <xdr:nvPicPr>
        <xdr:cNvPr id="27" name="Image 26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0333" y="8202083"/>
          <a:ext cx="613975" cy="719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52916</xdr:colOff>
      <xdr:row>35</xdr:row>
      <xdr:rowOff>42333</xdr:rowOff>
    </xdr:from>
    <xdr:to>
      <xdr:col>9</xdr:col>
      <xdr:colOff>631825</xdr:colOff>
      <xdr:row>36</xdr:row>
      <xdr:rowOff>133857</xdr:rowOff>
    </xdr:to>
    <xdr:pic>
      <xdr:nvPicPr>
        <xdr:cNvPr id="28" name="Image 27"/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0916" y="9101666"/>
          <a:ext cx="578909" cy="698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137582</xdr:colOff>
      <xdr:row>37</xdr:row>
      <xdr:rowOff>21167</xdr:rowOff>
    </xdr:from>
    <xdr:to>
      <xdr:col>9</xdr:col>
      <xdr:colOff>692149</xdr:colOff>
      <xdr:row>38</xdr:row>
      <xdr:rowOff>138905</xdr:rowOff>
    </xdr:to>
    <xdr:pic>
      <xdr:nvPicPr>
        <xdr:cNvPr id="29" name="Image 28"/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5582" y="10107084"/>
          <a:ext cx="554567" cy="7011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137583</xdr:colOff>
      <xdr:row>39</xdr:row>
      <xdr:rowOff>31750</xdr:rowOff>
    </xdr:from>
    <xdr:to>
      <xdr:col>9</xdr:col>
      <xdr:colOff>722841</xdr:colOff>
      <xdr:row>40</xdr:row>
      <xdr:rowOff>147870</xdr:rowOff>
    </xdr:to>
    <xdr:pic>
      <xdr:nvPicPr>
        <xdr:cNvPr id="30" name="Image 29"/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5583" y="10890250"/>
          <a:ext cx="585258" cy="7114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116416</xdr:colOff>
      <xdr:row>41</xdr:row>
      <xdr:rowOff>31751</xdr:rowOff>
    </xdr:from>
    <xdr:to>
      <xdr:col>9</xdr:col>
      <xdr:colOff>751415</xdr:colOff>
      <xdr:row>42</xdr:row>
      <xdr:rowOff>138464</xdr:rowOff>
    </xdr:to>
    <xdr:pic>
      <xdr:nvPicPr>
        <xdr:cNvPr id="31" name="Image 30"/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4416" y="11673418"/>
          <a:ext cx="634999" cy="7020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148167</xdr:colOff>
      <xdr:row>43</xdr:row>
      <xdr:rowOff>21167</xdr:rowOff>
    </xdr:from>
    <xdr:to>
      <xdr:col>9</xdr:col>
      <xdr:colOff>732367</xdr:colOff>
      <xdr:row>44</xdr:row>
      <xdr:rowOff>159923</xdr:rowOff>
    </xdr:to>
    <xdr:pic>
      <xdr:nvPicPr>
        <xdr:cNvPr id="32" name="Image 31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6167" y="12446000"/>
          <a:ext cx="584200" cy="734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165108</xdr:colOff>
      <xdr:row>45</xdr:row>
      <xdr:rowOff>31750</xdr:rowOff>
    </xdr:from>
    <xdr:to>
      <xdr:col>9</xdr:col>
      <xdr:colOff>742950</xdr:colOff>
      <xdr:row>46</xdr:row>
      <xdr:rowOff>145522</xdr:rowOff>
    </xdr:to>
    <xdr:pic>
      <xdr:nvPicPr>
        <xdr:cNvPr id="33" name="Image 32"/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3108" y="13250333"/>
          <a:ext cx="577842" cy="7090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179917</xdr:colOff>
      <xdr:row>47</xdr:row>
      <xdr:rowOff>31750</xdr:rowOff>
    </xdr:from>
    <xdr:to>
      <xdr:col>9</xdr:col>
      <xdr:colOff>737659</xdr:colOff>
      <xdr:row>48</xdr:row>
      <xdr:rowOff>120711</xdr:rowOff>
    </xdr:to>
    <xdr:pic>
      <xdr:nvPicPr>
        <xdr:cNvPr id="34" name="Image 33"/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7917" y="14033500"/>
          <a:ext cx="557742" cy="660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137583</xdr:colOff>
      <xdr:row>49</xdr:row>
      <xdr:rowOff>42334</xdr:rowOff>
    </xdr:from>
    <xdr:to>
      <xdr:col>9</xdr:col>
      <xdr:colOff>726017</xdr:colOff>
      <xdr:row>49</xdr:row>
      <xdr:rowOff>777434</xdr:rowOff>
    </xdr:to>
    <xdr:pic>
      <xdr:nvPicPr>
        <xdr:cNvPr id="35" name="Image 34"/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5583" y="14806084"/>
          <a:ext cx="588434" cy="73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103136</xdr:colOff>
      <xdr:row>50</xdr:row>
      <xdr:rowOff>66146</xdr:rowOff>
    </xdr:from>
    <xdr:to>
      <xdr:col>9</xdr:col>
      <xdr:colOff>701938</xdr:colOff>
      <xdr:row>51</xdr:row>
      <xdr:rowOff>179916</xdr:rowOff>
    </xdr:to>
    <xdr:pic>
      <xdr:nvPicPr>
        <xdr:cNvPr id="36" name="Image 35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1136" y="19080427"/>
          <a:ext cx="598802" cy="709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31750</xdr:colOff>
      <xdr:row>52</xdr:row>
      <xdr:rowOff>31751</xdr:rowOff>
    </xdr:from>
    <xdr:to>
      <xdr:col>9</xdr:col>
      <xdr:colOff>727075</xdr:colOff>
      <xdr:row>52</xdr:row>
      <xdr:rowOff>797984</xdr:rowOff>
    </xdr:to>
    <xdr:pic>
      <xdr:nvPicPr>
        <xdr:cNvPr id="37" name="Image 36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9750" y="16393584"/>
          <a:ext cx="695325" cy="766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127000</xdr:colOff>
      <xdr:row>53</xdr:row>
      <xdr:rowOff>31750</xdr:rowOff>
    </xdr:from>
    <xdr:to>
      <xdr:col>9</xdr:col>
      <xdr:colOff>714375</xdr:colOff>
      <xdr:row>54</xdr:row>
      <xdr:rowOff>121274</xdr:rowOff>
    </xdr:to>
    <xdr:pic>
      <xdr:nvPicPr>
        <xdr:cNvPr id="38" name="Image 37"/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0" y="17197917"/>
          <a:ext cx="587375" cy="684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74083</xdr:colOff>
      <xdr:row>55</xdr:row>
      <xdr:rowOff>31750</xdr:rowOff>
    </xdr:from>
    <xdr:to>
      <xdr:col>9</xdr:col>
      <xdr:colOff>706967</xdr:colOff>
      <xdr:row>56</xdr:row>
      <xdr:rowOff>176151</xdr:rowOff>
    </xdr:to>
    <xdr:pic>
      <xdr:nvPicPr>
        <xdr:cNvPr id="39" name="Image 38"/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2083" y="17981083"/>
          <a:ext cx="632884" cy="715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52917</xdr:colOff>
      <xdr:row>57</xdr:row>
      <xdr:rowOff>31751</xdr:rowOff>
    </xdr:from>
    <xdr:to>
      <xdr:col>9</xdr:col>
      <xdr:colOff>726016</xdr:colOff>
      <xdr:row>57</xdr:row>
      <xdr:rowOff>772564</xdr:rowOff>
    </xdr:to>
    <xdr:pic>
      <xdr:nvPicPr>
        <xdr:cNvPr id="40" name="Image 39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0917" y="18743084"/>
          <a:ext cx="673099" cy="740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84666</xdr:colOff>
      <xdr:row>58</xdr:row>
      <xdr:rowOff>31751</xdr:rowOff>
    </xdr:from>
    <xdr:to>
      <xdr:col>9</xdr:col>
      <xdr:colOff>761999</xdr:colOff>
      <xdr:row>59</xdr:row>
      <xdr:rowOff>168334</xdr:rowOff>
    </xdr:to>
    <xdr:pic>
      <xdr:nvPicPr>
        <xdr:cNvPr id="41" name="Image 4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2666" y="19558001"/>
          <a:ext cx="677333" cy="731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80444</xdr:colOff>
      <xdr:row>60</xdr:row>
      <xdr:rowOff>21166</xdr:rowOff>
    </xdr:from>
    <xdr:to>
      <xdr:col>9</xdr:col>
      <xdr:colOff>749300</xdr:colOff>
      <xdr:row>60</xdr:row>
      <xdr:rowOff>808302</xdr:rowOff>
    </xdr:to>
    <xdr:pic>
      <xdr:nvPicPr>
        <xdr:cNvPr id="42" name="Image 41"/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8444" y="20330583"/>
          <a:ext cx="668856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105833</xdr:colOff>
      <xdr:row>61</xdr:row>
      <xdr:rowOff>31750</xdr:rowOff>
    </xdr:from>
    <xdr:to>
      <xdr:col>9</xdr:col>
      <xdr:colOff>745067</xdr:colOff>
      <xdr:row>62</xdr:row>
      <xdr:rowOff>171930</xdr:rowOff>
    </xdr:to>
    <xdr:pic>
      <xdr:nvPicPr>
        <xdr:cNvPr id="43" name="Image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3833" y="21145500"/>
          <a:ext cx="639234" cy="735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77868</xdr:colOff>
      <xdr:row>63</xdr:row>
      <xdr:rowOff>21167</xdr:rowOff>
    </xdr:from>
    <xdr:to>
      <xdr:col>9</xdr:col>
      <xdr:colOff>722841</xdr:colOff>
      <xdr:row>64</xdr:row>
      <xdr:rowOff>190501</xdr:rowOff>
    </xdr:to>
    <xdr:pic>
      <xdr:nvPicPr>
        <xdr:cNvPr id="44" name="Image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5868" y="21918084"/>
          <a:ext cx="644973" cy="740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14</xdr:col>
      <xdr:colOff>149226</xdr:colOff>
      <xdr:row>33</xdr:row>
      <xdr:rowOff>100541</xdr:rowOff>
    </xdr:from>
    <xdr:ext cx="495300" cy="561975"/>
    <xdr:pic>
      <xdr:nvPicPr>
        <xdr:cNvPr id="45" name="Image 44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561041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35</xdr:row>
      <xdr:rowOff>100541</xdr:rowOff>
    </xdr:from>
    <xdr:ext cx="495300" cy="561975"/>
    <xdr:pic>
      <xdr:nvPicPr>
        <xdr:cNvPr id="46" name="Image 4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354791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37</xdr:row>
      <xdr:rowOff>100541</xdr:rowOff>
    </xdr:from>
    <xdr:ext cx="495300" cy="561975"/>
    <xdr:pic>
      <xdr:nvPicPr>
        <xdr:cNvPr id="47" name="Image 4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127374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39</xdr:row>
      <xdr:rowOff>100541</xdr:rowOff>
    </xdr:from>
    <xdr:ext cx="495300" cy="561975"/>
    <xdr:pic>
      <xdr:nvPicPr>
        <xdr:cNvPr id="48" name="Image 4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89995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41</xdr:row>
      <xdr:rowOff>100541</xdr:rowOff>
    </xdr:from>
    <xdr:ext cx="495300" cy="561975"/>
    <xdr:pic>
      <xdr:nvPicPr>
        <xdr:cNvPr id="49" name="Image 4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561041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43</xdr:row>
      <xdr:rowOff>100541</xdr:rowOff>
    </xdr:from>
    <xdr:ext cx="495300" cy="561975"/>
    <xdr:pic>
      <xdr:nvPicPr>
        <xdr:cNvPr id="50" name="Image 4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354791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45</xdr:row>
      <xdr:rowOff>100541</xdr:rowOff>
    </xdr:from>
    <xdr:ext cx="495300" cy="561975"/>
    <xdr:pic>
      <xdr:nvPicPr>
        <xdr:cNvPr id="51" name="Image 5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127374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47</xdr:row>
      <xdr:rowOff>100541</xdr:rowOff>
    </xdr:from>
    <xdr:ext cx="495300" cy="561975"/>
    <xdr:pic>
      <xdr:nvPicPr>
        <xdr:cNvPr id="52" name="Image 5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89995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50</xdr:row>
      <xdr:rowOff>100541</xdr:rowOff>
    </xdr:from>
    <xdr:ext cx="495300" cy="561975"/>
    <xdr:pic>
      <xdr:nvPicPr>
        <xdr:cNvPr id="61" name="Image 60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4102291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190500</xdr:colOff>
      <xdr:row>49</xdr:row>
      <xdr:rowOff>137583</xdr:rowOff>
    </xdr:from>
    <xdr:ext cx="495300" cy="561975"/>
    <xdr:pic>
      <xdr:nvPicPr>
        <xdr:cNvPr id="62" name="Image 6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0" y="14901333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190500</xdr:colOff>
      <xdr:row>52</xdr:row>
      <xdr:rowOff>137583</xdr:rowOff>
    </xdr:from>
    <xdr:ext cx="495300" cy="561975"/>
    <xdr:pic>
      <xdr:nvPicPr>
        <xdr:cNvPr id="63" name="Image 62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0" y="14901333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53</xdr:row>
      <xdr:rowOff>100541</xdr:rowOff>
    </xdr:from>
    <xdr:ext cx="495300" cy="561975"/>
    <xdr:pic>
      <xdr:nvPicPr>
        <xdr:cNvPr id="64" name="Image 6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5679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55</xdr:row>
      <xdr:rowOff>100541</xdr:rowOff>
    </xdr:from>
    <xdr:ext cx="495300" cy="561975"/>
    <xdr:pic>
      <xdr:nvPicPr>
        <xdr:cNvPr id="65" name="Image 64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5679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58</xdr:row>
      <xdr:rowOff>100541</xdr:rowOff>
    </xdr:from>
    <xdr:ext cx="495300" cy="561975"/>
    <xdr:pic>
      <xdr:nvPicPr>
        <xdr:cNvPr id="66" name="Image 6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5679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61</xdr:row>
      <xdr:rowOff>100541</xdr:rowOff>
    </xdr:from>
    <xdr:ext cx="495300" cy="561975"/>
    <xdr:pic>
      <xdr:nvPicPr>
        <xdr:cNvPr id="67" name="Image 66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5679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63</xdr:row>
      <xdr:rowOff>100541</xdr:rowOff>
    </xdr:from>
    <xdr:ext cx="495300" cy="561975"/>
    <xdr:pic>
      <xdr:nvPicPr>
        <xdr:cNvPr id="68" name="Image 6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15679208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190500</xdr:colOff>
      <xdr:row>57</xdr:row>
      <xdr:rowOff>137583</xdr:rowOff>
    </xdr:from>
    <xdr:ext cx="495300" cy="561975"/>
    <xdr:pic>
      <xdr:nvPicPr>
        <xdr:cNvPr id="69" name="Image 6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0" y="16499416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190500</xdr:colOff>
      <xdr:row>60</xdr:row>
      <xdr:rowOff>137583</xdr:rowOff>
    </xdr:from>
    <xdr:ext cx="495300" cy="561975"/>
    <xdr:pic>
      <xdr:nvPicPr>
        <xdr:cNvPr id="70" name="Image 6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0" y="16499416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17</xdr:col>
      <xdr:colOff>84666</xdr:colOff>
      <xdr:row>33</xdr:row>
      <xdr:rowOff>127000</xdr:rowOff>
    </xdr:from>
    <xdr:to>
      <xdr:col>17</xdr:col>
      <xdr:colOff>683032</xdr:colOff>
      <xdr:row>34</xdr:row>
      <xdr:rowOff>62177</xdr:rowOff>
    </xdr:to>
    <xdr:pic>
      <xdr:nvPicPr>
        <xdr:cNvPr id="71" name="Image 7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84666</xdr:colOff>
      <xdr:row>35</xdr:row>
      <xdr:rowOff>127000</xdr:rowOff>
    </xdr:from>
    <xdr:ext cx="598366" cy="518584"/>
    <xdr:pic>
      <xdr:nvPicPr>
        <xdr:cNvPr id="72" name="Image 71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37</xdr:row>
      <xdr:rowOff>127000</xdr:rowOff>
    </xdr:from>
    <xdr:ext cx="598366" cy="518584"/>
    <xdr:pic>
      <xdr:nvPicPr>
        <xdr:cNvPr id="73" name="Image 7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39</xdr:row>
      <xdr:rowOff>127000</xdr:rowOff>
    </xdr:from>
    <xdr:ext cx="598366" cy="518584"/>
    <xdr:pic>
      <xdr:nvPicPr>
        <xdr:cNvPr id="74" name="Image 7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41</xdr:row>
      <xdr:rowOff>127000</xdr:rowOff>
    </xdr:from>
    <xdr:ext cx="598366" cy="518584"/>
    <xdr:pic>
      <xdr:nvPicPr>
        <xdr:cNvPr id="75" name="Image 7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43</xdr:row>
      <xdr:rowOff>127000</xdr:rowOff>
    </xdr:from>
    <xdr:ext cx="598366" cy="518584"/>
    <xdr:pic>
      <xdr:nvPicPr>
        <xdr:cNvPr id="76" name="Image 7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45</xdr:row>
      <xdr:rowOff>127000</xdr:rowOff>
    </xdr:from>
    <xdr:ext cx="598366" cy="518584"/>
    <xdr:pic>
      <xdr:nvPicPr>
        <xdr:cNvPr id="77" name="Image 7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47</xdr:row>
      <xdr:rowOff>127000</xdr:rowOff>
    </xdr:from>
    <xdr:ext cx="598366" cy="518584"/>
    <xdr:pic>
      <xdr:nvPicPr>
        <xdr:cNvPr id="78" name="Image 7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50</xdr:row>
      <xdr:rowOff>127000</xdr:rowOff>
    </xdr:from>
    <xdr:ext cx="598366" cy="518584"/>
    <xdr:pic>
      <xdr:nvPicPr>
        <xdr:cNvPr id="79" name="Image 7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53</xdr:row>
      <xdr:rowOff>127000</xdr:rowOff>
    </xdr:from>
    <xdr:ext cx="598366" cy="518584"/>
    <xdr:pic>
      <xdr:nvPicPr>
        <xdr:cNvPr id="80" name="Image 79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55</xdr:row>
      <xdr:rowOff>127000</xdr:rowOff>
    </xdr:from>
    <xdr:ext cx="598366" cy="518584"/>
    <xdr:pic>
      <xdr:nvPicPr>
        <xdr:cNvPr id="81" name="Image 8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58</xdr:row>
      <xdr:rowOff>127000</xdr:rowOff>
    </xdr:from>
    <xdr:ext cx="598366" cy="518584"/>
    <xdr:pic>
      <xdr:nvPicPr>
        <xdr:cNvPr id="82" name="Image 81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600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61</xdr:row>
      <xdr:rowOff>127000</xdr:rowOff>
    </xdr:from>
    <xdr:ext cx="598366" cy="518584"/>
    <xdr:pic>
      <xdr:nvPicPr>
        <xdr:cNvPr id="83" name="Image 8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9969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63</xdr:row>
      <xdr:rowOff>127000</xdr:rowOff>
    </xdr:from>
    <xdr:ext cx="598366" cy="518584"/>
    <xdr:pic>
      <xdr:nvPicPr>
        <xdr:cNvPr id="84" name="Image 83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8639969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96572</xdr:colOff>
      <xdr:row>49</xdr:row>
      <xdr:rowOff>134937</xdr:rowOff>
    </xdr:from>
    <xdr:ext cx="598366" cy="518584"/>
    <xdr:pic>
      <xdr:nvPicPr>
        <xdr:cNvPr id="85" name="Image 8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0572" y="14898687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96572</xdr:colOff>
      <xdr:row>52</xdr:row>
      <xdr:rowOff>134937</xdr:rowOff>
    </xdr:from>
    <xdr:ext cx="598366" cy="518584"/>
    <xdr:pic>
      <xdr:nvPicPr>
        <xdr:cNvPr id="86" name="Image 85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0572" y="14898687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96572</xdr:colOff>
      <xdr:row>57</xdr:row>
      <xdr:rowOff>134937</xdr:rowOff>
    </xdr:from>
    <xdr:ext cx="598366" cy="518584"/>
    <xdr:pic>
      <xdr:nvPicPr>
        <xdr:cNvPr id="87" name="Image 8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0572" y="14898687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96572</xdr:colOff>
      <xdr:row>60</xdr:row>
      <xdr:rowOff>134937</xdr:rowOff>
    </xdr:from>
    <xdr:ext cx="598366" cy="518584"/>
    <xdr:pic>
      <xdr:nvPicPr>
        <xdr:cNvPr id="88" name="Image 8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50572" y="14898687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20</xdr:col>
      <xdr:colOff>130968</xdr:colOff>
      <xdr:row>33</xdr:row>
      <xdr:rowOff>107156</xdr:rowOff>
    </xdr:from>
    <xdr:to>
      <xdr:col>20</xdr:col>
      <xdr:colOff>708183</xdr:colOff>
      <xdr:row>34</xdr:row>
      <xdr:rowOff>100964</xdr:rowOff>
    </xdr:to>
    <xdr:pic>
      <xdr:nvPicPr>
        <xdr:cNvPr id="89" name="Image 88" descr="https://i0.wp.com/mmo-wiki.com/wp-content/uploads/2023/11/T_UI_consumable_mushroom_berserker.png?resize=62%2C62&amp;ssl=1"/>
        <xdr:cNvPicPr/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70968" y="8620125"/>
          <a:ext cx="577215" cy="57721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20</xdr:col>
      <xdr:colOff>23813</xdr:colOff>
      <xdr:row>35</xdr:row>
      <xdr:rowOff>59530</xdr:rowOff>
    </xdr:from>
    <xdr:to>
      <xdr:col>20</xdr:col>
      <xdr:colOff>715447</xdr:colOff>
      <xdr:row>36</xdr:row>
      <xdr:rowOff>71436</xdr:rowOff>
    </xdr:to>
    <xdr:pic>
      <xdr:nvPicPr>
        <xdr:cNvPr id="96" name="Image 95"/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brightnessContrast bright="47000" contrast="4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63813" y="9346405"/>
          <a:ext cx="691634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88875</xdr:colOff>
      <xdr:row>37</xdr:row>
      <xdr:rowOff>71437</xdr:rowOff>
    </xdr:from>
    <xdr:to>
      <xdr:col>20</xdr:col>
      <xdr:colOff>681038</xdr:colOff>
      <xdr:row>38</xdr:row>
      <xdr:rowOff>95250</xdr:rowOff>
    </xdr:to>
    <xdr:pic>
      <xdr:nvPicPr>
        <xdr:cNvPr id="97" name="Image 96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brightnessContrast bright="43000" contrast="5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28875" y="10156031"/>
          <a:ext cx="592163" cy="607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95250</xdr:colOff>
      <xdr:row>39</xdr:row>
      <xdr:rowOff>83343</xdr:rowOff>
    </xdr:from>
    <xdr:to>
      <xdr:col>20</xdr:col>
      <xdr:colOff>723900</xdr:colOff>
      <xdr:row>40</xdr:row>
      <xdr:rowOff>114299</xdr:rowOff>
    </xdr:to>
    <xdr:pic>
      <xdr:nvPicPr>
        <xdr:cNvPr id="98" name="Image 97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rightnessContrast bright="46000" contrast="4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5250" y="10941843"/>
          <a:ext cx="628650" cy="626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95250</xdr:colOff>
      <xdr:row>45</xdr:row>
      <xdr:rowOff>142875</xdr:rowOff>
    </xdr:from>
    <xdr:to>
      <xdr:col>20</xdr:col>
      <xdr:colOff>657225</xdr:colOff>
      <xdr:row>46</xdr:row>
      <xdr:rowOff>114301</xdr:rowOff>
    </xdr:to>
    <xdr:pic>
      <xdr:nvPicPr>
        <xdr:cNvPr id="99" name="Image 98"/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bright="36000" contrast="6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35250" y="13358813"/>
          <a:ext cx="561975" cy="5667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71438</xdr:colOff>
      <xdr:row>47</xdr:row>
      <xdr:rowOff>83344</xdr:rowOff>
    </xdr:from>
    <xdr:to>
      <xdr:col>20</xdr:col>
      <xdr:colOff>654844</xdr:colOff>
      <xdr:row>48</xdr:row>
      <xdr:rowOff>130456</xdr:rowOff>
    </xdr:to>
    <xdr:pic>
      <xdr:nvPicPr>
        <xdr:cNvPr id="100" name="Image 99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bright="36000" contrast="7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11438" y="14085094"/>
          <a:ext cx="583406" cy="6186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35719</xdr:colOff>
      <xdr:row>49</xdr:row>
      <xdr:rowOff>47625</xdr:rowOff>
    </xdr:from>
    <xdr:to>
      <xdr:col>20</xdr:col>
      <xdr:colOff>731988</xdr:colOff>
      <xdr:row>49</xdr:row>
      <xdr:rowOff>738187</xdr:rowOff>
    </xdr:to>
    <xdr:pic>
      <xdr:nvPicPr>
        <xdr:cNvPr id="101" name="Image 100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44000" contrast="5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75719" y="14811375"/>
          <a:ext cx="696269" cy="690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47624</xdr:colOff>
      <xdr:row>50</xdr:row>
      <xdr:rowOff>47625</xdr:rowOff>
    </xdr:from>
    <xdr:to>
      <xdr:col>20</xdr:col>
      <xdr:colOff>730187</xdr:colOff>
      <xdr:row>51</xdr:row>
      <xdr:rowOff>142874</xdr:rowOff>
    </xdr:to>
    <xdr:pic>
      <xdr:nvPicPr>
        <xdr:cNvPr id="102" name="Image 101"/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brightnessContrast bright="37000" contrast="5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87624" y="15621000"/>
          <a:ext cx="682563" cy="690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47625</xdr:colOff>
      <xdr:row>52</xdr:row>
      <xdr:rowOff>83342</xdr:rowOff>
    </xdr:from>
    <xdr:to>
      <xdr:col>20</xdr:col>
      <xdr:colOff>702469</xdr:colOff>
      <xdr:row>52</xdr:row>
      <xdr:rowOff>732541</xdr:rowOff>
    </xdr:to>
    <xdr:pic>
      <xdr:nvPicPr>
        <xdr:cNvPr id="103" name="Image 102"/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brightnessContrast bright="37000" contras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87625" y="16442530"/>
          <a:ext cx="654844" cy="649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47625</xdr:colOff>
      <xdr:row>53</xdr:row>
      <xdr:rowOff>35719</xdr:rowOff>
    </xdr:from>
    <xdr:to>
      <xdr:col>20</xdr:col>
      <xdr:colOff>726281</xdr:colOff>
      <xdr:row>54</xdr:row>
      <xdr:rowOff>148316</xdr:rowOff>
    </xdr:to>
    <xdr:pic>
      <xdr:nvPicPr>
        <xdr:cNvPr id="104" name="Image 10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brightnessContrast bright="32000" contrast="3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87625" y="17192625"/>
          <a:ext cx="678656" cy="707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59531</xdr:colOff>
      <xdr:row>55</xdr:row>
      <xdr:rowOff>47625</xdr:rowOff>
    </xdr:from>
    <xdr:to>
      <xdr:col>20</xdr:col>
      <xdr:colOff>714375</xdr:colOff>
      <xdr:row>56</xdr:row>
      <xdr:rowOff>147905</xdr:rowOff>
    </xdr:to>
    <xdr:pic>
      <xdr:nvPicPr>
        <xdr:cNvPr id="105" name="Image 104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rightnessContrast bright="28000" contrast="5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99531" y="17990344"/>
          <a:ext cx="654844" cy="6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35719</xdr:colOff>
      <xdr:row>57</xdr:row>
      <xdr:rowOff>59530</xdr:rowOff>
    </xdr:from>
    <xdr:to>
      <xdr:col>20</xdr:col>
      <xdr:colOff>654844</xdr:colOff>
      <xdr:row>57</xdr:row>
      <xdr:rowOff>751825</xdr:rowOff>
    </xdr:to>
    <xdr:pic>
      <xdr:nvPicPr>
        <xdr:cNvPr id="106" name="Image 105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rightnessContrast bright="33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75719" y="18764249"/>
          <a:ext cx="619125" cy="692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71437</xdr:colOff>
      <xdr:row>58</xdr:row>
      <xdr:rowOff>71437</xdr:rowOff>
    </xdr:from>
    <xdr:to>
      <xdr:col>20</xdr:col>
      <xdr:colOff>726281</xdr:colOff>
      <xdr:row>59</xdr:row>
      <xdr:rowOff>170485</xdr:rowOff>
    </xdr:to>
    <xdr:pic>
      <xdr:nvPicPr>
        <xdr:cNvPr id="107" name="Image 106"/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rightnessContrast bright="35000" contrast="7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11437" y="23002875"/>
          <a:ext cx="654844" cy="6943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23812</xdr:colOff>
      <xdr:row>60</xdr:row>
      <xdr:rowOff>23812</xdr:rowOff>
    </xdr:from>
    <xdr:to>
      <xdr:col>20</xdr:col>
      <xdr:colOff>746052</xdr:colOff>
      <xdr:row>60</xdr:row>
      <xdr:rowOff>702469</xdr:rowOff>
    </xdr:to>
    <xdr:pic>
      <xdr:nvPicPr>
        <xdr:cNvPr id="108" name="Image 107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rightnessContrast bright="39000" contrast="6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63812" y="20323968"/>
          <a:ext cx="722240" cy="678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23813</xdr:colOff>
      <xdr:row>61</xdr:row>
      <xdr:rowOff>23812</xdr:rowOff>
    </xdr:from>
    <xdr:to>
      <xdr:col>20</xdr:col>
      <xdr:colOff>726281</xdr:colOff>
      <xdr:row>62</xdr:row>
      <xdr:rowOff>125015</xdr:rowOff>
    </xdr:to>
    <xdr:pic>
      <xdr:nvPicPr>
        <xdr:cNvPr id="109" name="Image 108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BEBA8EAE-BF5A-486C-A8C5-ECC9F3942E4B}">
              <a14:imgProps xmlns:a14="http://schemas.microsoft.com/office/drawing/2010/main">
                <a14:imgLayer r:embed="rId72">
                  <a14:imgEffect>
                    <a14:brightnessContrast bright="38000" contrast="5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63813" y="21121687"/>
          <a:ext cx="702468" cy="6965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47625</xdr:colOff>
      <xdr:row>63</xdr:row>
      <xdr:rowOff>23812</xdr:rowOff>
    </xdr:from>
    <xdr:to>
      <xdr:col>20</xdr:col>
      <xdr:colOff>726281</xdr:colOff>
      <xdr:row>64</xdr:row>
      <xdr:rowOff>159246</xdr:rowOff>
    </xdr:to>
    <xdr:pic>
      <xdr:nvPicPr>
        <xdr:cNvPr id="110" name="Image 109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brightnessContrast bright="35000" contrast="66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87625" y="21907500"/>
          <a:ext cx="678656" cy="706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35718</xdr:colOff>
      <xdr:row>41</xdr:row>
      <xdr:rowOff>35718</xdr:rowOff>
    </xdr:from>
    <xdr:to>
      <xdr:col>20</xdr:col>
      <xdr:colOff>708573</xdr:colOff>
      <xdr:row>42</xdr:row>
      <xdr:rowOff>119061</xdr:rowOff>
    </xdr:to>
    <xdr:pic>
      <xdr:nvPicPr>
        <xdr:cNvPr id="111" name="Image 110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brightnessContrast bright="42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75718" y="11680031"/>
          <a:ext cx="672855" cy="678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47625</xdr:colOff>
      <xdr:row>43</xdr:row>
      <xdr:rowOff>59530</xdr:rowOff>
    </xdr:from>
    <xdr:to>
      <xdr:col>20</xdr:col>
      <xdr:colOff>709172</xdr:colOff>
      <xdr:row>44</xdr:row>
      <xdr:rowOff>154781</xdr:rowOff>
    </xdr:to>
    <xdr:pic>
      <xdr:nvPicPr>
        <xdr:cNvPr id="112" name="Image 111"/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brightnessContrast bright="39000" contrast="7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87625" y="12489655"/>
          <a:ext cx="661547" cy="690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14</xdr:col>
      <xdr:colOff>149226</xdr:colOff>
      <xdr:row>11</xdr:row>
      <xdr:rowOff>100541</xdr:rowOff>
    </xdr:from>
    <xdr:ext cx="495300" cy="561975"/>
    <xdr:pic>
      <xdr:nvPicPr>
        <xdr:cNvPr id="94" name="Image 9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124729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154781</xdr:colOff>
      <xdr:row>11</xdr:row>
      <xdr:rowOff>95250</xdr:rowOff>
    </xdr:from>
    <xdr:to>
      <xdr:col>9</xdr:col>
      <xdr:colOff>665955</xdr:colOff>
      <xdr:row>12</xdr:row>
      <xdr:rowOff>541866</xdr:rowOff>
    </xdr:to>
    <xdr:pic>
      <xdr:nvPicPr>
        <xdr:cNvPr id="95" name="Image 9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1" y="3893344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166687</xdr:colOff>
      <xdr:row>13</xdr:row>
      <xdr:rowOff>11907</xdr:rowOff>
    </xdr:from>
    <xdr:to>
      <xdr:col>9</xdr:col>
      <xdr:colOff>677861</xdr:colOff>
      <xdr:row>13</xdr:row>
      <xdr:rowOff>649023</xdr:rowOff>
    </xdr:to>
    <xdr:pic>
      <xdr:nvPicPr>
        <xdr:cNvPr id="113" name="Image 112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24687" y="4643438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130969</xdr:colOff>
      <xdr:row>14</xdr:row>
      <xdr:rowOff>11906</xdr:rowOff>
    </xdr:from>
    <xdr:to>
      <xdr:col>9</xdr:col>
      <xdr:colOff>642143</xdr:colOff>
      <xdr:row>14</xdr:row>
      <xdr:rowOff>649022</xdr:rowOff>
    </xdr:to>
    <xdr:pic>
      <xdr:nvPicPr>
        <xdr:cNvPr id="114" name="Image 11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8969" y="5286375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154782</xdr:colOff>
      <xdr:row>15</xdr:row>
      <xdr:rowOff>23813</xdr:rowOff>
    </xdr:from>
    <xdr:to>
      <xdr:col>9</xdr:col>
      <xdr:colOff>665956</xdr:colOff>
      <xdr:row>15</xdr:row>
      <xdr:rowOff>660929</xdr:rowOff>
    </xdr:to>
    <xdr:pic>
      <xdr:nvPicPr>
        <xdr:cNvPr id="115" name="Image 11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1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2782" y="6084094"/>
          <a:ext cx="511174" cy="637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14</xdr:col>
      <xdr:colOff>149226</xdr:colOff>
      <xdr:row>13</xdr:row>
      <xdr:rowOff>100541</xdr:rowOff>
    </xdr:from>
    <xdr:ext cx="495300" cy="561975"/>
    <xdr:pic>
      <xdr:nvPicPr>
        <xdr:cNvPr id="116" name="Image 1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6899010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17</xdr:col>
      <xdr:colOff>71437</xdr:colOff>
      <xdr:row>13</xdr:row>
      <xdr:rowOff>0</xdr:rowOff>
    </xdr:from>
    <xdr:to>
      <xdr:col>17</xdr:col>
      <xdr:colOff>748770</xdr:colOff>
      <xdr:row>14</xdr:row>
      <xdr:rowOff>17521</xdr:rowOff>
    </xdr:to>
    <xdr:pic>
      <xdr:nvPicPr>
        <xdr:cNvPr id="117" name="Image 116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5437" y="4631531"/>
          <a:ext cx="677333" cy="731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35719</xdr:colOff>
      <xdr:row>11</xdr:row>
      <xdr:rowOff>83344</xdr:rowOff>
    </xdr:from>
    <xdr:to>
      <xdr:col>17</xdr:col>
      <xdr:colOff>731044</xdr:colOff>
      <xdr:row>12</xdr:row>
      <xdr:rowOff>607219</xdr:rowOff>
    </xdr:to>
    <xdr:pic>
      <xdr:nvPicPr>
        <xdr:cNvPr id="118" name="Image 117"/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89719" y="3881438"/>
          <a:ext cx="695325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14</xdr:col>
      <xdr:colOff>149226</xdr:colOff>
      <xdr:row>14</xdr:row>
      <xdr:rowOff>100541</xdr:rowOff>
    </xdr:from>
    <xdr:ext cx="495300" cy="561975"/>
    <xdr:pic>
      <xdr:nvPicPr>
        <xdr:cNvPr id="119" name="Image 11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4732072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15</xdr:row>
      <xdr:rowOff>100541</xdr:rowOff>
    </xdr:from>
    <xdr:ext cx="495300" cy="561975"/>
    <xdr:pic>
      <xdr:nvPicPr>
        <xdr:cNvPr id="120" name="Image 11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4732072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71437</xdr:colOff>
      <xdr:row>14</xdr:row>
      <xdr:rowOff>0</xdr:rowOff>
    </xdr:from>
    <xdr:ext cx="677333" cy="731896"/>
    <xdr:pic>
      <xdr:nvPicPr>
        <xdr:cNvPr id="121" name="Image 120"/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5437" y="4631531"/>
          <a:ext cx="677333" cy="731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65</xdr:row>
      <xdr:rowOff>100541</xdr:rowOff>
    </xdr:from>
    <xdr:ext cx="495300" cy="561975"/>
    <xdr:pic>
      <xdr:nvPicPr>
        <xdr:cNvPr id="122" name="Image 12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5722791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65</xdr:row>
      <xdr:rowOff>127000</xdr:rowOff>
    </xdr:from>
    <xdr:ext cx="598366" cy="518584"/>
    <xdr:pic>
      <xdr:nvPicPr>
        <xdr:cNvPr id="123" name="Image 12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25749250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67</xdr:row>
      <xdr:rowOff>100541</xdr:rowOff>
    </xdr:from>
    <xdr:ext cx="495300" cy="561975"/>
    <xdr:pic>
      <xdr:nvPicPr>
        <xdr:cNvPr id="124" name="Image 1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6496697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67</xdr:row>
      <xdr:rowOff>127000</xdr:rowOff>
    </xdr:from>
    <xdr:ext cx="598366" cy="518584"/>
    <xdr:pic>
      <xdr:nvPicPr>
        <xdr:cNvPr id="125" name="Image 12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26523156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69</xdr:row>
      <xdr:rowOff>100541</xdr:rowOff>
    </xdr:from>
    <xdr:ext cx="495300" cy="561975"/>
    <xdr:pic>
      <xdr:nvPicPr>
        <xdr:cNvPr id="126" name="Image 12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7270604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69</xdr:row>
      <xdr:rowOff>127000</xdr:rowOff>
    </xdr:from>
    <xdr:ext cx="598366" cy="518584"/>
    <xdr:pic>
      <xdr:nvPicPr>
        <xdr:cNvPr id="127" name="Image 12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27297063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71</xdr:row>
      <xdr:rowOff>100541</xdr:rowOff>
    </xdr:from>
    <xdr:ext cx="495300" cy="561975"/>
    <xdr:pic>
      <xdr:nvPicPr>
        <xdr:cNvPr id="128" name="Image 12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7270604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71</xdr:row>
      <xdr:rowOff>127000</xdr:rowOff>
    </xdr:from>
    <xdr:ext cx="598366" cy="518584"/>
    <xdr:pic>
      <xdr:nvPicPr>
        <xdr:cNvPr id="129" name="Image 12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27297063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73</xdr:row>
      <xdr:rowOff>100541</xdr:rowOff>
    </xdr:from>
    <xdr:ext cx="495300" cy="561975"/>
    <xdr:pic>
      <xdr:nvPicPr>
        <xdr:cNvPr id="130" name="Image 129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8842229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73</xdr:row>
      <xdr:rowOff>127000</xdr:rowOff>
    </xdr:from>
    <xdr:ext cx="598366" cy="518584"/>
    <xdr:pic>
      <xdr:nvPicPr>
        <xdr:cNvPr id="131" name="Image 130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28868688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75</xdr:row>
      <xdr:rowOff>100541</xdr:rowOff>
    </xdr:from>
    <xdr:ext cx="495300" cy="561975"/>
    <xdr:pic>
      <xdr:nvPicPr>
        <xdr:cNvPr id="132" name="Image 131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28842229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75</xdr:row>
      <xdr:rowOff>127000</xdr:rowOff>
    </xdr:from>
    <xdr:ext cx="598366" cy="518584"/>
    <xdr:pic>
      <xdr:nvPicPr>
        <xdr:cNvPr id="133" name="Image 132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28868688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77</xdr:row>
      <xdr:rowOff>100541</xdr:rowOff>
    </xdr:from>
    <xdr:ext cx="495300" cy="561975"/>
    <xdr:pic>
      <xdr:nvPicPr>
        <xdr:cNvPr id="134" name="Image 13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0437666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77</xdr:row>
      <xdr:rowOff>127000</xdr:rowOff>
    </xdr:from>
    <xdr:ext cx="598366" cy="518584"/>
    <xdr:pic>
      <xdr:nvPicPr>
        <xdr:cNvPr id="135" name="Image 13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30464125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79</xdr:row>
      <xdr:rowOff>100541</xdr:rowOff>
    </xdr:from>
    <xdr:ext cx="495300" cy="561975"/>
    <xdr:pic>
      <xdr:nvPicPr>
        <xdr:cNvPr id="136" name="Image 13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1187760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79</xdr:row>
      <xdr:rowOff>127000</xdr:rowOff>
    </xdr:from>
    <xdr:ext cx="598366" cy="518584"/>
    <xdr:pic>
      <xdr:nvPicPr>
        <xdr:cNvPr id="137" name="Image 136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31214219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149226</xdr:colOff>
      <xdr:row>81</xdr:row>
      <xdr:rowOff>100541</xdr:rowOff>
    </xdr:from>
    <xdr:ext cx="495300" cy="561975"/>
    <xdr:pic>
      <xdr:nvPicPr>
        <xdr:cNvPr id="138" name="Image 137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7226" y="31961666"/>
          <a:ext cx="49530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84666</xdr:colOff>
      <xdr:row>81</xdr:row>
      <xdr:rowOff>127000</xdr:rowOff>
    </xdr:from>
    <xdr:ext cx="598366" cy="518584"/>
    <xdr:pic>
      <xdr:nvPicPr>
        <xdr:cNvPr id="139" name="Image 138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31000" contrast="3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38666" y="31988125"/>
          <a:ext cx="598366" cy="518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2</xdr:row>
      <xdr:rowOff>180975</xdr:rowOff>
    </xdr:from>
    <xdr:to>
      <xdr:col>10</xdr:col>
      <xdr:colOff>124792</xdr:colOff>
      <xdr:row>16</xdr:row>
      <xdr:rowOff>161925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"/>
          <a:ext cx="7716217" cy="558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66675</xdr:colOff>
      <xdr:row>4</xdr:row>
      <xdr:rowOff>180975</xdr:rowOff>
    </xdr:from>
    <xdr:to>
      <xdr:col>12</xdr:col>
      <xdr:colOff>666750</xdr:colOff>
      <xdr:row>5</xdr:row>
      <xdr:rowOff>419100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9000" contrast="48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0675" y="1152525"/>
          <a:ext cx="60007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6</xdr:row>
      <xdr:rowOff>28575</xdr:rowOff>
    </xdr:from>
    <xdr:to>
      <xdr:col>12</xdr:col>
      <xdr:colOff>707708</xdr:colOff>
      <xdr:row>7</xdr:row>
      <xdr:rowOff>438150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28000" contrast="71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1625" y="2419350"/>
          <a:ext cx="660083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58207</xdr:colOff>
      <xdr:row>8</xdr:row>
      <xdr:rowOff>47625</xdr:rowOff>
    </xdr:from>
    <xdr:to>
      <xdr:col>12</xdr:col>
      <xdr:colOff>695324</xdr:colOff>
      <xdr:row>9</xdr:row>
      <xdr:rowOff>523875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14000" contrast="5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2207" y="3200400"/>
          <a:ext cx="637117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76200</xdr:colOff>
      <xdr:row>6</xdr:row>
      <xdr:rowOff>95250</xdr:rowOff>
    </xdr:from>
    <xdr:to>
      <xdr:col>20</xdr:col>
      <xdr:colOff>647700</xdr:colOff>
      <xdr:row>7</xdr:row>
      <xdr:rowOff>476250</xdr:rowOff>
    </xdr:to>
    <xdr:pic>
      <xdr:nvPicPr>
        <xdr:cNvPr id="7" name="Imag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40000" contras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316200" y="2486025"/>
          <a:ext cx="571500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57150</xdr:colOff>
      <xdr:row>8</xdr:row>
      <xdr:rowOff>85725</xdr:rowOff>
    </xdr:from>
    <xdr:to>
      <xdr:col>20</xdr:col>
      <xdr:colOff>739140</xdr:colOff>
      <xdr:row>9</xdr:row>
      <xdr:rowOff>577215</xdr:rowOff>
    </xdr:to>
    <xdr:pic>
      <xdr:nvPicPr>
        <xdr:cNvPr id="10" name="Image 9" descr="https://i0.wp.com/mmo-wiki.com/wp-content/uploads/2023/11/T_UI_item_raw_material_gemstone_topaz.png?resize=256%2C256&amp;ssl=1"/>
        <xdr:cNvPicPr/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97150" y="3238500"/>
          <a:ext cx="681990" cy="6819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17</xdr:col>
      <xdr:colOff>38100</xdr:colOff>
      <xdr:row>4</xdr:row>
      <xdr:rowOff>66674</xdr:rowOff>
    </xdr:from>
    <xdr:to>
      <xdr:col>17</xdr:col>
      <xdr:colOff>725261</xdr:colOff>
      <xdr:row>5</xdr:row>
      <xdr:rowOff>552449</xdr:rowOff>
    </xdr:to>
    <xdr:pic>
      <xdr:nvPicPr>
        <xdr:cNvPr id="12" name="Image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1400174"/>
          <a:ext cx="687161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17</xdr:col>
      <xdr:colOff>38100</xdr:colOff>
      <xdr:row>6</xdr:row>
      <xdr:rowOff>66674</xdr:rowOff>
    </xdr:from>
    <xdr:ext cx="687161" cy="676275"/>
    <xdr:pic>
      <xdr:nvPicPr>
        <xdr:cNvPr id="13" name="Image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1676399"/>
          <a:ext cx="687161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38100</xdr:colOff>
      <xdr:row>8</xdr:row>
      <xdr:rowOff>66674</xdr:rowOff>
    </xdr:from>
    <xdr:ext cx="687161" cy="676275"/>
    <xdr:pic>
      <xdr:nvPicPr>
        <xdr:cNvPr id="14" name="Image 1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2457449"/>
          <a:ext cx="687161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38100</xdr:colOff>
      <xdr:row>10</xdr:row>
      <xdr:rowOff>66674</xdr:rowOff>
    </xdr:from>
    <xdr:ext cx="687161" cy="676275"/>
    <xdr:pic>
      <xdr:nvPicPr>
        <xdr:cNvPr id="11" name="Image 10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0" y="3219449"/>
          <a:ext cx="687161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371475</xdr:colOff>
      <xdr:row>2</xdr:row>
      <xdr:rowOff>28575</xdr:rowOff>
    </xdr:from>
    <xdr:to>
      <xdr:col>13</xdr:col>
      <xdr:colOff>38100</xdr:colOff>
      <xdr:row>15</xdr:row>
      <xdr:rowOff>19050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7475" y="695325"/>
          <a:ext cx="3476625" cy="2466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</xdr:row>
      <xdr:rowOff>85725</xdr:rowOff>
    </xdr:from>
    <xdr:to>
      <xdr:col>8</xdr:col>
      <xdr:colOff>49376</xdr:colOff>
      <xdr:row>20</xdr:row>
      <xdr:rowOff>152400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61975"/>
          <a:ext cx="6040600" cy="3686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104775</xdr:colOff>
      <xdr:row>22</xdr:row>
      <xdr:rowOff>95250</xdr:rowOff>
    </xdr:from>
    <xdr:to>
      <xdr:col>6</xdr:col>
      <xdr:colOff>695325</xdr:colOff>
      <xdr:row>23</xdr:row>
      <xdr:rowOff>495300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4781550"/>
          <a:ext cx="590550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22</xdr:row>
      <xdr:rowOff>104775</xdr:rowOff>
    </xdr:from>
    <xdr:to>
      <xdr:col>9</xdr:col>
      <xdr:colOff>732644</xdr:colOff>
      <xdr:row>23</xdr:row>
      <xdr:rowOff>542925</xdr:rowOff>
    </xdr:to>
    <xdr:pic>
      <xdr:nvPicPr>
        <xdr:cNvPr id="6" name="Image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791075"/>
          <a:ext cx="618344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22</xdr:row>
      <xdr:rowOff>104775</xdr:rowOff>
    </xdr:from>
    <xdr:to>
      <xdr:col>1</xdr:col>
      <xdr:colOff>688975</xdr:colOff>
      <xdr:row>23</xdr:row>
      <xdr:rowOff>555625</xdr:rowOff>
    </xdr:to>
    <xdr:pic>
      <xdr:nvPicPr>
        <xdr:cNvPr id="9" name="Image 8" descr="https://i0.wp.com/mmo-wiki.com/wp-content/uploads/2023/11/T_UI_item_material_clay_bricks.png?resize=256%2C256&amp;ssl=1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4791075"/>
          <a:ext cx="641350" cy="6413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</xdr:colOff>
      <xdr:row>24</xdr:row>
      <xdr:rowOff>28576</xdr:rowOff>
    </xdr:from>
    <xdr:to>
      <xdr:col>1</xdr:col>
      <xdr:colOff>699771</xdr:colOff>
      <xdr:row>25</xdr:row>
      <xdr:rowOff>537846</xdr:rowOff>
    </xdr:to>
    <xdr:pic>
      <xdr:nvPicPr>
        <xdr:cNvPr id="10" name="Image 9" descr="https://i0.wp.com/mmo-wiki.com/wp-content/uploads/2023/11/T_UI_item_material_clay_shingles.png?resize=256%2C256&amp;ssl=1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5476876"/>
          <a:ext cx="699770" cy="69977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6</xdr:col>
      <xdr:colOff>104775</xdr:colOff>
      <xdr:row>24</xdr:row>
      <xdr:rowOff>95250</xdr:rowOff>
    </xdr:from>
    <xdr:ext cx="590550" cy="590550"/>
    <xdr:pic>
      <xdr:nvPicPr>
        <xdr:cNvPr id="11" name="Image 10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20000" contrast="47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4781550"/>
          <a:ext cx="590550" cy="590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114300</xdr:colOff>
      <xdr:row>24</xdr:row>
      <xdr:rowOff>104775</xdr:rowOff>
    </xdr:from>
    <xdr:ext cx="618344" cy="628650"/>
    <xdr:pic>
      <xdr:nvPicPr>
        <xdr:cNvPr id="12" name="Imag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4791075"/>
          <a:ext cx="618344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2</xdr:row>
      <xdr:rowOff>85725</xdr:rowOff>
    </xdr:from>
    <xdr:to>
      <xdr:col>4</xdr:col>
      <xdr:colOff>295275</xdr:colOff>
      <xdr:row>14</xdr:row>
      <xdr:rowOff>47625</xdr:rowOff>
    </xdr:to>
    <xdr:pic>
      <xdr:nvPicPr>
        <xdr:cNvPr id="2" name="Image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466725"/>
          <a:ext cx="3324225" cy="224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15</xdr:row>
      <xdr:rowOff>66675</xdr:rowOff>
    </xdr:from>
    <xdr:to>
      <xdr:col>4</xdr:col>
      <xdr:colOff>619125</xdr:colOff>
      <xdr:row>31</xdr:row>
      <xdr:rowOff>47625</xdr:rowOff>
    </xdr:to>
    <xdr:pic>
      <xdr:nvPicPr>
        <xdr:cNvPr id="3" name="Imag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924175"/>
          <a:ext cx="3638550" cy="3028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495300</xdr:colOff>
      <xdr:row>26</xdr:row>
      <xdr:rowOff>19050</xdr:rowOff>
    </xdr:from>
    <xdr:to>
      <xdr:col>4</xdr:col>
      <xdr:colOff>581025</xdr:colOff>
      <xdr:row>31</xdr:row>
      <xdr:rowOff>19050</xdr:rowOff>
    </xdr:to>
    <xdr:pic>
      <xdr:nvPicPr>
        <xdr:cNvPr id="4" name="Image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1300" y="4972050"/>
          <a:ext cx="847725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57150</xdr:colOff>
      <xdr:row>1</xdr:row>
      <xdr:rowOff>123825</xdr:rowOff>
    </xdr:from>
    <xdr:to>
      <xdr:col>5</xdr:col>
      <xdr:colOff>123825</xdr:colOff>
      <xdr:row>6</xdr:row>
      <xdr:rowOff>76200</xdr:rowOff>
    </xdr:to>
    <xdr:pic>
      <xdr:nvPicPr>
        <xdr:cNvPr id="5" name="Image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314325"/>
          <a:ext cx="8286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5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I1:U29"/>
  <sheetViews>
    <sheetView workbookViewId="0">
      <selection activeCell="N22" sqref="N22"/>
    </sheetView>
  </sheetViews>
  <sheetFormatPr baseColWidth="10" defaultRowHeight="15" x14ac:dyDescent="0.25"/>
  <cols>
    <col min="8" max="8" width="25.28515625" customWidth="1"/>
    <col min="9" max="9" width="13.5703125" customWidth="1"/>
    <col min="10" max="10" width="15.5703125" customWidth="1"/>
    <col min="11" max="11" width="18.85546875" customWidth="1"/>
    <col min="12" max="12" width="21.42578125" customWidth="1"/>
    <col min="13" max="13" width="12.7109375" customWidth="1"/>
    <col min="14" max="14" width="18.7109375" customWidth="1"/>
    <col min="15" max="15" width="12.5703125" customWidth="1"/>
    <col min="16" max="16" width="14.5703125" customWidth="1"/>
  </cols>
  <sheetData>
    <row r="1" spans="9:21" ht="15.75" thickBot="1" x14ac:dyDescent="0.3"/>
    <row r="2" spans="9:21" ht="15" customHeight="1" x14ac:dyDescent="0.25">
      <c r="I2" s="266" t="s">
        <v>146</v>
      </c>
      <c r="J2" s="267"/>
      <c r="K2" s="267"/>
      <c r="L2" s="267"/>
      <c r="M2" s="267"/>
      <c r="N2" s="267"/>
      <c r="O2" s="267"/>
      <c r="P2" s="268"/>
      <c r="Q2" s="2"/>
      <c r="R2" s="2"/>
      <c r="S2" s="2"/>
      <c r="T2" s="2"/>
      <c r="U2" s="2"/>
    </row>
    <row r="3" spans="9:21" ht="15.75" thickBot="1" x14ac:dyDescent="0.3">
      <c r="I3" s="269"/>
      <c r="J3" s="270"/>
      <c r="K3" s="270"/>
      <c r="L3" s="270"/>
      <c r="M3" s="270"/>
      <c r="N3" s="270"/>
      <c r="O3" s="270"/>
      <c r="P3" s="271"/>
      <c r="Q3" s="2"/>
      <c r="R3" s="2"/>
      <c r="S3" s="2"/>
      <c r="T3" s="2"/>
      <c r="U3" s="2"/>
    </row>
    <row r="4" spans="9:21" ht="21.75" x14ac:dyDescent="0.25">
      <c r="I4" s="278" t="s">
        <v>0</v>
      </c>
      <c r="J4" s="279"/>
      <c r="K4" s="283" t="s">
        <v>104</v>
      </c>
      <c r="L4" s="283"/>
      <c r="M4" s="284" t="s">
        <v>27</v>
      </c>
      <c r="N4" s="284"/>
      <c r="O4" s="285" t="s">
        <v>28</v>
      </c>
      <c r="P4" s="286"/>
      <c r="Q4" s="2"/>
      <c r="R4" s="2"/>
      <c r="S4" s="2"/>
      <c r="T4" s="2"/>
      <c r="U4" s="2"/>
    </row>
    <row r="5" spans="9:21" ht="32.25" customHeight="1" x14ac:dyDescent="0.25">
      <c r="I5" s="86" t="s">
        <v>1</v>
      </c>
      <c r="J5" s="76" t="s">
        <v>2</v>
      </c>
      <c r="K5" s="77" t="s">
        <v>105</v>
      </c>
      <c r="L5" s="77" t="s">
        <v>106</v>
      </c>
      <c r="M5" s="78" t="s">
        <v>134</v>
      </c>
      <c r="N5" s="78" t="s">
        <v>106</v>
      </c>
      <c r="O5" s="79" t="s">
        <v>134</v>
      </c>
      <c r="P5" s="87" t="s">
        <v>145</v>
      </c>
      <c r="Q5" s="2"/>
      <c r="R5" s="2"/>
      <c r="S5" s="2"/>
      <c r="T5" s="2"/>
      <c r="U5" s="2"/>
    </row>
    <row r="6" spans="9:21" ht="13.5" customHeight="1" x14ac:dyDescent="0.25">
      <c r="I6" s="280" t="s">
        <v>52</v>
      </c>
      <c r="J6" s="281"/>
      <c r="K6" s="281"/>
      <c r="L6" s="281"/>
      <c r="M6" s="281"/>
      <c r="N6" s="281"/>
      <c r="O6" s="281"/>
      <c r="P6" s="282"/>
      <c r="Q6" s="2"/>
      <c r="R6" s="2"/>
      <c r="S6" s="2"/>
      <c r="T6" s="2"/>
      <c r="U6" s="2"/>
    </row>
    <row r="7" spans="9:21" ht="56.25" customHeight="1" x14ac:dyDescent="0.25">
      <c r="I7" s="88" t="s">
        <v>53</v>
      </c>
      <c r="J7" s="80" t="s">
        <v>54</v>
      </c>
      <c r="K7" s="80" t="s">
        <v>55</v>
      </c>
      <c r="L7" s="80" t="s">
        <v>56</v>
      </c>
      <c r="M7" s="80" t="s">
        <v>57</v>
      </c>
      <c r="N7" s="80" t="s">
        <v>58</v>
      </c>
      <c r="O7" s="80" t="s">
        <v>60</v>
      </c>
      <c r="P7" s="89" t="s">
        <v>75</v>
      </c>
      <c r="Q7" s="2"/>
      <c r="R7" s="2"/>
      <c r="S7" s="2"/>
      <c r="T7" s="2"/>
      <c r="U7" s="2"/>
    </row>
    <row r="8" spans="9:21" ht="17.25" customHeight="1" x14ac:dyDescent="0.25">
      <c r="I8" s="272" t="s">
        <v>25</v>
      </c>
      <c r="J8" s="273"/>
      <c r="K8" s="274" t="s">
        <v>167</v>
      </c>
      <c r="L8" s="274"/>
      <c r="M8" s="275" t="s">
        <v>31</v>
      </c>
      <c r="N8" s="275"/>
      <c r="O8" s="276" t="s">
        <v>277</v>
      </c>
      <c r="P8" s="277"/>
      <c r="Q8" s="2"/>
      <c r="R8" s="2"/>
      <c r="S8" s="2"/>
      <c r="T8" s="2"/>
      <c r="U8" s="2"/>
    </row>
    <row r="9" spans="9:21" ht="33.75" customHeight="1" x14ac:dyDescent="0.25">
      <c r="I9" s="90" t="s">
        <v>160</v>
      </c>
      <c r="J9" s="81" t="s">
        <v>145</v>
      </c>
      <c r="K9" s="82" t="s">
        <v>160</v>
      </c>
      <c r="L9" s="82" t="s">
        <v>145</v>
      </c>
      <c r="M9" s="83" t="s">
        <v>199</v>
      </c>
      <c r="N9" s="83" t="s">
        <v>106</v>
      </c>
      <c r="O9" s="84" t="s">
        <v>278</v>
      </c>
      <c r="P9" s="91" t="s">
        <v>106</v>
      </c>
      <c r="Q9" s="2"/>
      <c r="R9" s="2"/>
      <c r="S9" s="2"/>
      <c r="T9" s="2"/>
      <c r="U9" s="2"/>
    </row>
    <row r="10" spans="9:21" ht="21.75" customHeight="1" x14ac:dyDescent="0.25">
      <c r="I10" s="287" t="s">
        <v>30</v>
      </c>
      <c r="J10" s="288"/>
      <c r="K10" s="289" t="s">
        <v>33</v>
      </c>
      <c r="L10" s="289"/>
      <c r="M10" s="290" t="s">
        <v>29</v>
      </c>
      <c r="N10" s="290"/>
      <c r="O10" s="291" t="s">
        <v>494</v>
      </c>
      <c r="P10" s="292"/>
      <c r="Q10" s="2"/>
      <c r="R10" s="2"/>
      <c r="S10" s="2"/>
      <c r="T10" s="2"/>
      <c r="U10" s="2"/>
    </row>
    <row r="11" spans="9:21" ht="29.25" customHeight="1" x14ac:dyDescent="0.25">
      <c r="I11" s="70" t="s">
        <v>199</v>
      </c>
      <c r="J11" s="67" t="s">
        <v>145</v>
      </c>
      <c r="K11" s="68" t="s">
        <v>199</v>
      </c>
      <c r="L11" s="68" t="s">
        <v>145</v>
      </c>
      <c r="M11" s="69" t="s">
        <v>199</v>
      </c>
      <c r="N11" s="69" t="s">
        <v>145</v>
      </c>
      <c r="O11" s="85" t="s">
        <v>199</v>
      </c>
      <c r="P11" s="92" t="s">
        <v>145</v>
      </c>
      <c r="Q11" s="2"/>
      <c r="R11" s="2"/>
      <c r="S11" s="2"/>
      <c r="T11" s="2"/>
      <c r="U11" s="2"/>
    </row>
    <row r="12" spans="9:21" ht="21.75" x14ac:dyDescent="0.5">
      <c r="I12" s="293" t="s">
        <v>24</v>
      </c>
      <c r="J12" s="294"/>
      <c r="K12" s="296" t="s">
        <v>319</v>
      </c>
      <c r="L12" s="297"/>
      <c r="M12" s="295" t="s">
        <v>279</v>
      </c>
      <c r="N12" s="295"/>
      <c r="O12" s="71" t="s">
        <v>320</v>
      </c>
      <c r="P12" s="117"/>
      <c r="Q12" s="2"/>
      <c r="R12" s="2"/>
      <c r="S12" s="2"/>
      <c r="T12" s="2"/>
      <c r="U12" s="2"/>
    </row>
    <row r="13" spans="9:21" ht="34.5" customHeight="1" thickBot="1" x14ac:dyDescent="0.3">
      <c r="I13" s="72" t="s">
        <v>199</v>
      </c>
      <c r="J13" s="73" t="s">
        <v>145</v>
      </c>
      <c r="K13" s="118" t="s">
        <v>199</v>
      </c>
      <c r="L13" s="118" t="s">
        <v>145</v>
      </c>
      <c r="M13" s="74" t="s">
        <v>199</v>
      </c>
      <c r="N13" s="74" t="s">
        <v>145</v>
      </c>
      <c r="O13" s="95"/>
      <c r="P13" s="75" t="s">
        <v>321</v>
      </c>
      <c r="Q13" s="2"/>
      <c r="R13" s="2"/>
      <c r="S13" s="2"/>
      <c r="T13" s="2"/>
      <c r="U13" s="2"/>
    </row>
    <row r="14" spans="9:21" x14ac:dyDescent="0.25">
      <c r="J14" s="34"/>
      <c r="K14" s="34"/>
      <c r="L14" s="34"/>
      <c r="M14" s="34"/>
      <c r="N14" s="34"/>
      <c r="O14" s="2"/>
      <c r="P14" s="2"/>
      <c r="Q14" s="2"/>
      <c r="R14" s="2"/>
      <c r="S14" s="2"/>
    </row>
    <row r="15" spans="9:21" x14ac:dyDescent="0.25">
      <c r="I15" s="34"/>
      <c r="J15" s="34"/>
      <c r="K15" s="34"/>
      <c r="L15" s="34"/>
      <c r="M15" s="34"/>
      <c r="N15" s="34"/>
      <c r="O15" s="34"/>
      <c r="P15" s="34"/>
      <c r="Q15" s="2"/>
      <c r="R15" s="2"/>
      <c r="S15" s="2"/>
      <c r="T15" s="2"/>
      <c r="U15" s="2"/>
    </row>
    <row r="16" spans="9:21" x14ac:dyDescent="0.25"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2"/>
    </row>
    <row r="17" spans="9:21" x14ac:dyDescent="0.25"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2"/>
    </row>
    <row r="18" spans="9:21" x14ac:dyDescent="0.25"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2"/>
    </row>
    <row r="19" spans="9:21" x14ac:dyDescent="0.25"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2"/>
    </row>
    <row r="20" spans="9:21" x14ac:dyDescent="0.25"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2"/>
    </row>
    <row r="21" spans="9:21" x14ac:dyDescent="0.25"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</row>
    <row r="22" spans="9:21" x14ac:dyDescent="0.25"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</row>
    <row r="23" spans="9:21" x14ac:dyDescent="0.25"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</row>
    <row r="24" spans="9:21" x14ac:dyDescent="0.25"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2"/>
    </row>
    <row r="25" spans="9:21" x14ac:dyDescent="0.25"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2"/>
    </row>
    <row r="26" spans="9:21" x14ac:dyDescent="0.25"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</row>
    <row r="27" spans="9:21" x14ac:dyDescent="0.25"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2"/>
    </row>
    <row r="28" spans="9:21" x14ac:dyDescent="0.25"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2"/>
    </row>
    <row r="29" spans="9:21" x14ac:dyDescent="0.25"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</row>
  </sheetData>
  <mergeCells count="17">
    <mergeCell ref="I10:J10"/>
    <mergeCell ref="K10:L10"/>
    <mergeCell ref="M10:N10"/>
    <mergeCell ref="O10:P10"/>
    <mergeCell ref="I12:J12"/>
    <mergeCell ref="M12:N12"/>
    <mergeCell ref="K12:L12"/>
    <mergeCell ref="I2:P3"/>
    <mergeCell ref="I8:J8"/>
    <mergeCell ref="K8:L8"/>
    <mergeCell ref="M8:N8"/>
    <mergeCell ref="O8:P8"/>
    <mergeCell ref="I4:J4"/>
    <mergeCell ref="I6:P6"/>
    <mergeCell ref="K4:L4"/>
    <mergeCell ref="M4:N4"/>
    <mergeCell ref="O4:P4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2"/>
  <sheetViews>
    <sheetView topLeftCell="A137" zoomScale="90" zoomScaleNormal="90" workbookViewId="0">
      <selection sqref="A1:AG2"/>
    </sheetView>
  </sheetViews>
  <sheetFormatPr baseColWidth="10" defaultRowHeight="15" x14ac:dyDescent="0.25"/>
  <sheetData>
    <row r="1" spans="1:33" x14ac:dyDescent="0.25">
      <c r="A1" s="298" t="s">
        <v>322</v>
      </c>
      <c r="B1" s="298"/>
      <c r="C1" s="298"/>
      <c r="D1" s="298"/>
      <c r="E1" s="298"/>
      <c r="F1" s="298"/>
      <c r="G1" s="298"/>
      <c r="H1" s="298"/>
      <c r="I1" s="298"/>
      <c r="J1" s="298"/>
      <c r="K1" s="298"/>
      <c r="L1" s="298"/>
      <c r="M1" s="298"/>
      <c r="N1" s="298"/>
      <c r="O1" s="298"/>
      <c r="P1" s="298"/>
      <c r="Q1" s="298"/>
      <c r="R1" s="298"/>
      <c r="S1" s="298"/>
      <c r="T1" s="298"/>
      <c r="U1" s="298"/>
      <c r="V1" s="298"/>
      <c r="W1" s="298"/>
      <c r="X1" s="298"/>
      <c r="Y1" s="298"/>
      <c r="Z1" s="298"/>
      <c r="AA1" s="298"/>
      <c r="AB1" s="298"/>
      <c r="AC1" s="298"/>
      <c r="AD1" s="298"/>
      <c r="AE1" s="298"/>
      <c r="AF1" s="298"/>
      <c r="AG1" s="298"/>
    </row>
    <row r="2" spans="1:33" x14ac:dyDescent="0.25">
      <c r="A2" s="298"/>
      <c r="B2" s="298"/>
      <c r="C2" s="298"/>
      <c r="D2" s="298"/>
      <c r="E2" s="298"/>
      <c r="F2" s="298"/>
      <c r="G2" s="298"/>
      <c r="H2" s="298"/>
      <c r="I2" s="298"/>
      <c r="J2" s="298"/>
      <c r="K2" s="298"/>
      <c r="L2" s="298"/>
      <c r="M2" s="298"/>
      <c r="N2" s="298"/>
      <c r="O2" s="298"/>
      <c r="P2" s="298"/>
      <c r="Q2" s="298"/>
      <c r="R2" s="298"/>
      <c r="S2" s="298"/>
      <c r="T2" s="298"/>
      <c r="U2" s="298"/>
      <c r="V2" s="298"/>
      <c r="W2" s="298"/>
      <c r="X2" s="298"/>
      <c r="Y2" s="298"/>
      <c r="Z2" s="298"/>
      <c r="AA2" s="298"/>
      <c r="AB2" s="298"/>
      <c r="AC2" s="298"/>
      <c r="AD2" s="298"/>
      <c r="AE2" s="298"/>
      <c r="AF2" s="298"/>
      <c r="AG2" s="298"/>
    </row>
  </sheetData>
  <mergeCells count="1">
    <mergeCell ref="A1:AG2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41"/>
  <sheetViews>
    <sheetView showGridLines="0" workbookViewId="0">
      <selection activeCell="J15" sqref="J15"/>
    </sheetView>
  </sheetViews>
  <sheetFormatPr baseColWidth="10" defaultRowHeight="15" x14ac:dyDescent="0.25"/>
  <cols>
    <col min="6" max="6" width="26.28515625" customWidth="1"/>
    <col min="7" max="7" width="23" style="4" customWidth="1"/>
    <col min="8" max="8" width="23" style="3" customWidth="1"/>
    <col min="9" max="9" width="22.7109375" style="2" customWidth="1"/>
  </cols>
  <sheetData>
    <row r="1" spans="1:9" ht="30.75" thickBot="1" x14ac:dyDescent="0.3">
      <c r="A1" s="326" t="s">
        <v>3</v>
      </c>
      <c r="B1" s="327"/>
      <c r="F1" s="5" t="s">
        <v>20</v>
      </c>
      <c r="G1" s="6" t="s">
        <v>51</v>
      </c>
      <c r="H1" s="5" t="s">
        <v>20</v>
      </c>
      <c r="I1" s="7" t="s">
        <v>51</v>
      </c>
    </row>
    <row r="2" spans="1:9" x14ac:dyDescent="0.25">
      <c r="A2" s="324"/>
      <c r="B2" s="325" t="s">
        <v>4</v>
      </c>
      <c r="C2" s="324"/>
      <c r="D2" s="325" t="s">
        <v>13</v>
      </c>
      <c r="F2" s="323" t="s">
        <v>21</v>
      </c>
      <c r="G2" s="310" t="s">
        <v>42</v>
      </c>
      <c r="H2" s="312" t="s">
        <v>30</v>
      </c>
      <c r="I2" s="310" t="s">
        <v>43</v>
      </c>
    </row>
    <row r="3" spans="1:9" x14ac:dyDescent="0.25">
      <c r="A3" s="317"/>
      <c r="B3" s="319"/>
      <c r="C3" s="317"/>
      <c r="D3" s="319"/>
      <c r="F3" s="315"/>
      <c r="G3" s="311"/>
      <c r="H3" s="313"/>
      <c r="I3" s="311"/>
    </row>
    <row r="4" spans="1:9" x14ac:dyDescent="0.25">
      <c r="A4" s="317"/>
      <c r="B4" s="319"/>
      <c r="C4" s="317"/>
      <c r="D4" s="319"/>
      <c r="F4" s="315"/>
      <c r="G4" s="311"/>
      <c r="H4" s="313"/>
      <c r="I4" s="311"/>
    </row>
    <row r="5" spans="1:9" x14ac:dyDescent="0.25">
      <c r="A5" s="317"/>
      <c r="B5" s="319"/>
      <c r="C5" s="317"/>
      <c r="D5" s="319"/>
      <c r="F5" s="315"/>
      <c r="G5" s="311"/>
      <c r="H5" s="313"/>
      <c r="I5" s="311"/>
    </row>
    <row r="6" spans="1:9" x14ac:dyDescent="0.25">
      <c r="A6" s="317"/>
      <c r="B6" s="319" t="s">
        <v>5</v>
      </c>
      <c r="C6" s="317"/>
      <c r="D6" s="319" t="s">
        <v>6</v>
      </c>
      <c r="F6" s="315" t="s">
        <v>22</v>
      </c>
      <c r="G6" s="311" t="s">
        <v>40</v>
      </c>
      <c r="H6" s="303" t="s">
        <v>31</v>
      </c>
      <c r="I6" s="299" t="s">
        <v>59</v>
      </c>
    </row>
    <row r="7" spans="1:9" x14ac:dyDescent="0.25">
      <c r="A7" s="317"/>
      <c r="B7" s="319"/>
      <c r="C7" s="317"/>
      <c r="D7" s="319"/>
      <c r="F7" s="315"/>
      <c r="G7" s="311"/>
      <c r="H7" s="304"/>
      <c r="I7" s="300"/>
    </row>
    <row r="8" spans="1:9" x14ac:dyDescent="0.25">
      <c r="A8" s="317"/>
      <c r="B8" s="319"/>
      <c r="C8" s="317"/>
      <c r="D8" s="319"/>
      <c r="F8" s="315"/>
      <c r="G8" s="311"/>
      <c r="H8" s="304"/>
      <c r="I8" s="300"/>
    </row>
    <row r="9" spans="1:9" x14ac:dyDescent="0.25">
      <c r="A9" s="317"/>
      <c r="B9" s="319"/>
      <c r="C9" s="317"/>
      <c r="D9" s="319"/>
      <c r="F9" s="315"/>
      <c r="G9" s="311"/>
      <c r="H9" s="305"/>
      <c r="I9" s="301"/>
    </row>
    <row r="10" spans="1:9" x14ac:dyDescent="0.25">
      <c r="A10" s="317"/>
      <c r="B10" s="321" t="s">
        <v>17</v>
      </c>
      <c r="C10" s="317"/>
      <c r="D10" s="319"/>
      <c r="F10" s="315" t="s">
        <v>23</v>
      </c>
      <c r="G10" s="311" t="s">
        <v>46</v>
      </c>
      <c r="H10" s="303" t="s">
        <v>32</v>
      </c>
      <c r="I10" s="299" t="s">
        <v>49</v>
      </c>
    </row>
    <row r="11" spans="1:9" x14ac:dyDescent="0.25">
      <c r="A11" s="317"/>
      <c r="B11" s="321"/>
      <c r="C11" s="317"/>
      <c r="D11" s="319"/>
      <c r="F11" s="315"/>
      <c r="G11" s="311"/>
      <c r="H11" s="304"/>
      <c r="I11" s="300"/>
    </row>
    <row r="12" spans="1:9" x14ac:dyDescent="0.25">
      <c r="A12" s="317"/>
      <c r="B12" s="321"/>
      <c r="C12" s="317"/>
      <c r="D12" s="319"/>
      <c r="F12" s="315"/>
      <c r="G12" s="311"/>
      <c r="H12" s="304"/>
      <c r="I12" s="300"/>
    </row>
    <row r="13" spans="1:9" x14ac:dyDescent="0.25">
      <c r="A13" s="317"/>
      <c r="B13" s="321"/>
      <c r="C13" s="317"/>
      <c r="D13" s="319"/>
      <c r="F13" s="315"/>
      <c r="G13" s="311"/>
      <c r="H13" s="305"/>
      <c r="I13" s="301"/>
    </row>
    <row r="14" spans="1:9" x14ac:dyDescent="0.25">
      <c r="A14" s="317"/>
      <c r="B14" s="319" t="s">
        <v>7</v>
      </c>
      <c r="C14" s="317"/>
      <c r="D14" s="319" t="s">
        <v>14</v>
      </c>
      <c r="F14" s="315" t="s">
        <v>24</v>
      </c>
      <c r="G14" s="311" t="s">
        <v>37</v>
      </c>
      <c r="H14" s="303" t="s">
        <v>33</v>
      </c>
      <c r="I14" s="299" t="s">
        <v>48</v>
      </c>
    </row>
    <row r="15" spans="1:9" x14ac:dyDescent="0.25">
      <c r="A15" s="317"/>
      <c r="B15" s="319"/>
      <c r="C15" s="317"/>
      <c r="D15" s="319"/>
      <c r="F15" s="315"/>
      <c r="G15" s="311"/>
      <c r="H15" s="304"/>
      <c r="I15" s="300"/>
    </row>
    <row r="16" spans="1:9" x14ac:dyDescent="0.25">
      <c r="A16" s="317"/>
      <c r="B16" s="319"/>
      <c r="C16" s="317"/>
      <c r="D16" s="319"/>
      <c r="F16" s="315"/>
      <c r="G16" s="311"/>
      <c r="H16" s="304"/>
      <c r="I16" s="300"/>
    </row>
    <row r="17" spans="1:9" x14ac:dyDescent="0.25">
      <c r="A17" s="317"/>
      <c r="B17" s="319"/>
      <c r="C17" s="317"/>
      <c r="D17" s="319"/>
      <c r="F17" s="315"/>
      <c r="G17" s="311"/>
      <c r="H17" s="305"/>
      <c r="I17" s="301"/>
    </row>
    <row r="18" spans="1:9" x14ac:dyDescent="0.25">
      <c r="A18" s="317"/>
      <c r="B18" s="319" t="s">
        <v>8</v>
      </c>
      <c r="C18" s="317"/>
      <c r="D18" s="319" t="s">
        <v>15</v>
      </c>
      <c r="F18" s="315" t="s">
        <v>25</v>
      </c>
      <c r="G18" s="311" t="s">
        <v>39</v>
      </c>
      <c r="H18" s="303" t="s">
        <v>34</v>
      </c>
      <c r="I18" s="299" t="s">
        <v>50</v>
      </c>
    </row>
    <row r="19" spans="1:9" x14ac:dyDescent="0.25">
      <c r="A19" s="317"/>
      <c r="B19" s="319"/>
      <c r="C19" s="317"/>
      <c r="D19" s="319"/>
      <c r="F19" s="315"/>
      <c r="G19" s="311"/>
      <c r="H19" s="304"/>
      <c r="I19" s="300"/>
    </row>
    <row r="20" spans="1:9" x14ac:dyDescent="0.25">
      <c r="A20" s="317"/>
      <c r="B20" s="319"/>
      <c r="C20" s="317"/>
      <c r="D20" s="319"/>
      <c r="F20" s="315"/>
      <c r="G20" s="311"/>
      <c r="H20" s="304"/>
      <c r="I20" s="300"/>
    </row>
    <row r="21" spans="1:9" x14ac:dyDescent="0.25">
      <c r="A21" s="317"/>
      <c r="B21" s="319"/>
      <c r="C21" s="317"/>
      <c r="D21" s="319"/>
      <c r="F21" s="315"/>
      <c r="G21" s="311"/>
      <c r="H21" s="305"/>
      <c r="I21" s="301"/>
    </row>
    <row r="22" spans="1:9" x14ac:dyDescent="0.25">
      <c r="A22" s="317"/>
      <c r="B22" s="319" t="s">
        <v>9</v>
      </c>
      <c r="C22" s="317"/>
      <c r="D22" s="319" t="s">
        <v>16</v>
      </c>
      <c r="F22" s="315" t="s">
        <v>26</v>
      </c>
      <c r="G22" s="311" t="s">
        <v>45</v>
      </c>
      <c r="H22" s="303" t="s">
        <v>35</v>
      </c>
      <c r="I22" s="299" t="s">
        <v>47</v>
      </c>
    </row>
    <row r="23" spans="1:9" x14ac:dyDescent="0.25">
      <c r="A23" s="317"/>
      <c r="B23" s="319"/>
      <c r="C23" s="317"/>
      <c r="D23" s="319"/>
      <c r="F23" s="315"/>
      <c r="G23" s="311"/>
      <c r="H23" s="304"/>
      <c r="I23" s="300"/>
    </row>
    <row r="24" spans="1:9" x14ac:dyDescent="0.25">
      <c r="A24" s="317"/>
      <c r="B24" s="319"/>
      <c r="C24" s="317"/>
      <c r="D24" s="319"/>
      <c r="F24" s="315"/>
      <c r="G24" s="311"/>
      <c r="H24" s="304"/>
      <c r="I24" s="300"/>
    </row>
    <row r="25" spans="1:9" x14ac:dyDescent="0.25">
      <c r="A25" s="317"/>
      <c r="B25" s="319"/>
      <c r="C25" s="317"/>
      <c r="D25" s="319"/>
      <c r="F25" s="315"/>
      <c r="G25" s="311"/>
      <c r="H25" s="305"/>
      <c r="I25" s="301"/>
    </row>
    <row r="26" spans="1:9" x14ac:dyDescent="0.25">
      <c r="A26" s="317"/>
      <c r="B26" s="319" t="s">
        <v>10</v>
      </c>
      <c r="C26" s="317"/>
      <c r="D26" s="319"/>
      <c r="F26" s="315" t="s">
        <v>27</v>
      </c>
      <c r="G26" s="311" t="s">
        <v>41</v>
      </c>
      <c r="H26" s="303" t="s">
        <v>36</v>
      </c>
      <c r="I26" s="299" t="s">
        <v>47</v>
      </c>
    </row>
    <row r="27" spans="1:9" x14ac:dyDescent="0.25">
      <c r="A27" s="317"/>
      <c r="B27" s="319"/>
      <c r="C27" s="317"/>
      <c r="D27" s="319"/>
      <c r="F27" s="315"/>
      <c r="G27" s="311"/>
      <c r="H27" s="304"/>
      <c r="I27" s="300"/>
    </row>
    <row r="28" spans="1:9" x14ac:dyDescent="0.25">
      <c r="A28" s="317"/>
      <c r="B28" s="319"/>
      <c r="C28" s="317"/>
      <c r="D28" s="319"/>
      <c r="F28" s="315"/>
      <c r="G28" s="311"/>
      <c r="H28" s="304"/>
      <c r="I28" s="300"/>
    </row>
    <row r="29" spans="1:9" x14ac:dyDescent="0.25">
      <c r="A29" s="317"/>
      <c r="B29" s="319"/>
      <c r="C29" s="317"/>
      <c r="D29" s="319"/>
      <c r="F29" s="315"/>
      <c r="G29" s="311"/>
      <c r="H29" s="305"/>
      <c r="I29" s="301"/>
    </row>
    <row r="30" spans="1:9" x14ac:dyDescent="0.25">
      <c r="A30" s="317"/>
      <c r="B30" s="319" t="s">
        <v>11</v>
      </c>
      <c r="C30" s="317"/>
      <c r="D30" s="319" t="s">
        <v>12</v>
      </c>
      <c r="E30" s="316"/>
      <c r="F30" s="315" t="s">
        <v>28</v>
      </c>
      <c r="G30" s="311" t="s">
        <v>38</v>
      </c>
      <c r="H30" s="306"/>
      <c r="I30" s="299"/>
    </row>
    <row r="31" spans="1:9" x14ac:dyDescent="0.25">
      <c r="A31" s="317"/>
      <c r="B31" s="319"/>
      <c r="C31" s="317"/>
      <c r="D31" s="319"/>
      <c r="E31" s="316"/>
      <c r="F31" s="315"/>
      <c r="G31" s="311"/>
      <c r="H31" s="307"/>
      <c r="I31" s="300"/>
    </row>
    <row r="32" spans="1:9" x14ac:dyDescent="0.25">
      <c r="A32" s="317"/>
      <c r="B32" s="319"/>
      <c r="C32" s="317"/>
      <c r="D32" s="319"/>
      <c r="E32" s="316"/>
      <c r="F32" s="315"/>
      <c r="G32" s="311"/>
      <c r="H32" s="307"/>
      <c r="I32" s="300"/>
    </row>
    <row r="33" spans="1:9" x14ac:dyDescent="0.25">
      <c r="A33" s="317"/>
      <c r="B33" s="319"/>
      <c r="C33" s="317"/>
      <c r="D33" s="319"/>
      <c r="E33" s="316"/>
      <c r="F33" s="315"/>
      <c r="G33" s="311"/>
      <c r="H33" s="308"/>
      <c r="I33" s="301"/>
    </row>
    <row r="34" spans="1:9" x14ac:dyDescent="0.25">
      <c r="A34" s="317"/>
      <c r="B34" s="319" t="s">
        <v>18</v>
      </c>
      <c r="C34" s="317"/>
      <c r="D34" s="319" t="s">
        <v>19</v>
      </c>
      <c r="F34" s="315" t="s">
        <v>29</v>
      </c>
      <c r="G34" s="311" t="s">
        <v>44</v>
      </c>
      <c r="H34" s="306"/>
      <c r="I34" s="299"/>
    </row>
    <row r="35" spans="1:9" x14ac:dyDescent="0.25">
      <c r="A35" s="317"/>
      <c r="B35" s="319"/>
      <c r="C35" s="317"/>
      <c r="D35" s="319"/>
      <c r="F35" s="315"/>
      <c r="G35" s="311"/>
      <c r="H35" s="307"/>
      <c r="I35" s="300"/>
    </row>
    <row r="36" spans="1:9" x14ac:dyDescent="0.25">
      <c r="A36" s="317"/>
      <c r="B36" s="319"/>
      <c r="C36" s="317"/>
      <c r="D36" s="319"/>
      <c r="F36" s="315"/>
      <c r="G36" s="311"/>
      <c r="H36" s="307"/>
      <c r="I36" s="300"/>
    </row>
    <row r="37" spans="1:9" ht="15.75" thickBot="1" x14ac:dyDescent="0.3">
      <c r="A37" s="318"/>
      <c r="B37" s="320"/>
      <c r="C37" s="318"/>
      <c r="D37" s="320"/>
      <c r="F37" s="322"/>
      <c r="G37" s="314"/>
      <c r="H37" s="309"/>
      <c r="I37" s="302"/>
    </row>
    <row r="38" spans="1:9" x14ac:dyDescent="0.25">
      <c r="A38" s="1"/>
      <c r="B38" s="1"/>
    </row>
    <row r="39" spans="1:9" x14ac:dyDescent="0.25">
      <c r="A39" s="1"/>
      <c r="B39" s="1"/>
    </row>
    <row r="40" spans="1:9" x14ac:dyDescent="0.25">
      <c r="A40" s="1"/>
      <c r="B40" s="1"/>
    </row>
    <row r="41" spans="1:9" x14ac:dyDescent="0.25">
      <c r="A41" s="1"/>
      <c r="B41" s="1"/>
    </row>
  </sheetData>
  <mergeCells count="74">
    <mergeCell ref="A10:A13"/>
    <mergeCell ref="D6:D9"/>
    <mergeCell ref="A1:B1"/>
    <mergeCell ref="B2:B5"/>
    <mergeCell ref="A2:A5"/>
    <mergeCell ref="A6:A9"/>
    <mergeCell ref="B6:B9"/>
    <mergeCell ref="A34:A37"/>
    <mergeCell ref="B14:B17"/>
    <mergeCell ref="B18:B21"/>
    <mergeCell ref="B22:B25"/>
    <mergeCell ref="B26:B29"/>
    <mergeCell ref="B30:B33"/>
    <mergeCell ref="B34:B37"/>
    <mergeCell ref="A14:A17"/>
    <mergeCell ref="A18:A21"/>
    <mergeCell ref="A22:A25"/>
    <mergeCell ref="A26:A29"/>
    <mergeCell ref="A30:A33"/>
    <mergeCell ref="F2:F5"/>
    <mergeCell ref="G2:G5"/>
    <mergeCell ref="F6:F9"/>
    <mergeCell ref="G6:G9"/>
    <mergeCell ref="C14:C17"/>
    <mergeCell ref="D14:D17"/>
    <mergeCell ref="C2:C5"/>
    <mergeCell ref="D2:D5"/>
    <mergeCell ref="C6:C9"/>
    <mergeCell ref="C10:C13"/>
    <mergeCell ref="D10:D13"/>
    <mergeCell ref="E30:E33"/>
    <mergeCell ref="F30:F33"/>
    <mergeCell ref="C34:C37"/>
    <mergeCell ref="D34:D37"/>
    <mergeCell ref="B10:B13"/>
    <mergeCell ref="C18:C21"/>
    <mergeCell ref="D18:D21"/>
    <mergeCell ref="C30:C33"/>
    <mergeCell ref="D30:D33"/>
    <mergeCell ref="D22:D25"/>
    <mergeCell ref="C22:C25"/>
    <mergeCell ref="D26:D29"/>
    <mergeCell ref="C26:C29"/>
    <mergeCell ref="F34:F37"/>
    <mergeCell ref="G34:G37"/>
    <mergeCell ref="F10:F13"/>
    <mergeCell ref="G10:G13"/>
    <mergeCell ref="F14:F17"/>
    <mergeCell ref="G14:G17"/>
    <mergeCell ref="F18:F21"/>
    <mergeCell ref="G18:G21"/>
    <mergeCell ref="F22:F25"/>
    <mergeCell ref="G22:G25"/>
    <mergeCell ref="F26:F29"/>
    <mergeCell ref="G26:G29"/>
    <mergeCell ref="G30:G33"/>
    <mergeCell ref="H18:H21"/>
    <mergeCell ref="H22:H25"/>
    <mergeCell ref="I18:I21"/>
    <mergeCell ref="I22:I25"/>
    <mergeCell ref="I26:I29"/>
    <mergeCell ref="I2:I5"/>
    <mergeCell ref="I6:I9"/>
    <mergeCell ref="I10:I13"/>
    <mergeCell ref="I14:I17"/>
    <mergeCell ref="H2:H5"/>
    <mergeCell ref="H6:H9"/>
    <mergeCell ref="H10:H13"/>
    <mergeCell ref="H14:H17"/>
    <mergeCell ref="I30:I33"/>
    <mergeCell ref="I34:I37"/>
    <mergeCell ref="H26:H29"/>
    <mergeCell ref="H30:H33"/>
    <mergeCell ref="H34:H37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N658"/>
  <sheetViews>
    <sheetView showGridLines="0" zoomScale="80" zoomScaleNormal="80" workbookViewId="0">
      <selection activeCell="Y23" sqref="Y23"/>
    </sheetView>
  </sheetViews>
  <sheetFormatPr baseColWidth="10" defaultRowHeight="15" x14ac:dyDescent="0.25"/>
  <cols>
    <col min="1" max="1" width="14.28515625" customWidth="1"/>
  </cols>
  <sheetData>
    <row r="1" spans="1:32" s="13" customFormat="1" ht="31.5" thickBot="1" x14ac:dyDescent="0.3">
      <c r="A1" s="351" t="s">
        <v>52</v>
      </c>
      <c r="B1" s="352"/>
      <c r="C1" s="352"/>
      <c r="D1" s="352"/>
      <c r="E1" s="352"/>
      <c r="F1" s="352"/>
      <c r="G1" s="352"/>
      <c r="H1" s="352"/>
      <c r="I1" s="352"/>
      <c r="J1" s="352"/>
      <c r="K1" s="352"/>
      <c r="L1" s="352"/>
      <c r="M1" s="352"/>
      <c r="N1" s="352"/>
      <c r="O1" s="352"/>
      <c r="P1" s="352"/>
      <c r="Q1" s="352"/>
      <c r="R1" s="352"/>
      <c r="S1" s="352"/>
      <c r="T1" s="352"/>
      <c r="U1" s="352"/>
      <c r="V1" s="352"/>
      <c r="W1" s="352"/>
      <c r="X1" s="352"/>
      <c r="Y1" s="352"/>
      <c r="Z1" s="352"/>
      <c r="AA1" s="352"/>
      <c r="AB1" s="352"/>
      <c r="AC1" s="352"/>
      <c r="AD1" s="352"/>
      <c r="AE1" s="352"/>
      <c r="AF1" s="18"/>
    </row>
    <row r="2" spans="1:32" s="9" customFormat="1" ht="19.5" thickBot="1" x14ac:dyDescent="0.35">
      <c r="A2" s="364" t="s">
        <v>55</v>
      </c>
      <c r="B2" s="365"/>
      <c r="C2" s="366"/>
      <c r="D2" s="19"/>
      <c r="E2" s="342" t="s">
        <v>65</v>
      </c>
      <c r="F2" s="343"/>
      <c r="G2" s="344"/>
      <c r="H2" s="19"/>
      <c r="I2" s="342" t="s">
        <v>68</v>
      </c>
      <c r="J2" s="343"/>
      <c r="K2" s="344"/>
      <c r="L2" s="19"/>
      <c r="M2" s="342" t="s">
        <v>58</v>
      </c>
      <c r="N2" s="343"/>
      <c r="O2" s="344"/>
      <c r="P2" s="19"/>
      <c r="Q2" s="342" t="s">
        <v>75</v>
      </c>
      <c r="R2" s="343"/>
      <c r="S2" s="344"/>
      <c r="T2" s="19"/>
      <c r="U2" s="342" t="s">
        <v>76</v>
      </c>
      <c r="V2" s="343"/>
      <c r="W2" s="344"/>
      <c r="X2" s="20"/>
      <c r="Y2" s="342" t="s">
        <v>78</v>
      </c>
      <c r="Z2" s="343"/>
      <c r="AA2" s="344"/>
      <c r="AB2" s="20"/>
      <c r="AC2" s="342" t="s">
        <v>60</v>
      </c>
      <c r="AD2" s="343"/>
      <c r="AE2" s="344"/>
      <c r="AF2" s="21"/>
    </row>
    <row r="3" spans="1:32" s="8" customFormat="1" ht="16.5" thickBot="1" x14ac:dyDescent="0.3">
      <c r="A3" s="370" t="s">
        <v>61</v>
      </c>
      <c r="B3" s="362"/>
      <c r="C3" s="10" t="s">
        <v>63</v>
      </c>
      <c r="D3" s="22"/>
      <c r="E3" s="361" t="s">
        <v>61</v>
      </c>
      <c r="F3" s="362"/>
      <c r="G3" s="10" t="s">
        <v>63</v>
      </c>
      <c r="H3" s="22"/>
      <c r="I3" s="361" t="s">
        <v>61</v>
      </c>
      <c r="J3" s="362"/>
      <c r="K3" s="10" t="s">
        <v>63</v>
      </c>
      <c r="L3" s="22"/>
      <c r="M3" s="361" t="s">
        <v>61</v>
      </c>
      <c r="N3" s="362"/>
      <c r="O3" s="10" t="s">
        <v>63</v>
      </c>
      <c r="P3" s="22"/>
      <c r="Q3" s="361" t="s">
        <v>61</v>
      </c>
      <c r="R3" s="362"/>
      <c r="S3" s="10" t="s">
        <v>63</v>
      </c>
      <c r="T3" s="22"/>
      <c r="U3" s="361" t="s">
        <v>61</v>
      </c>
      <c r="V3" s="362"/>
      <c r="W3" s="10" t="s">
        <v>63</v>
      </c>
      <c r="X3" s="23"/>
      <c r="Y3" s="361" t="s">
        <v>61</v>
      </c>
      <c r="Z3" s="362"/>
      <c r="AA3" s="10" t="s">
        <v>63</v>
      </c>
      <c r="AB3" s="23"/>
      <c r="AC3" s="361" t="s">
        <v>61</v>
      </c>
      <c r="AD3" s="362"/>
      <c r="AE3" s="10" t="s">
        <v>63</v>
      </c>
      <c r="AF3" s="24"/>
    </row>
    <row r="4" spans="1:32" ht="15" customHeight="1" x14ac:dyDescent="0.25">
      <c r="A4" s="367"/>
      <c r="B4" s="363" t="s">
        <v>62</v>
      </c>
      <c r="C4" s="357">
        <f>(D37*D43)+(E37*E43)+(F37*F43)+(G37*G43)+(H37*H43)+(I37*I43)+(J37*J43)+(K37*K43)</f>
        <v>0</v>
      </c>
      <c r="D4" s="11"/>
      <c r="E4" s="330"/>
      <c r="F4" s="339" t="s">
        <v>66</v>
      </c>
      <c r="G4" s="357">
        <f>(O37*O43)+(P37*P43)+(Q37*Q43)+(R37*R43)+(S37*S43)+(T37*T43)+(U37*U43)</f>
        <v>0</v>
      </c>
      <c r="H4" s="11"/>
      <c r="I4" s="330"/>
      <c r="J4" s="339" t="s">
        <v>69</v>
      </c>
      <c r="K4" s="357">
        <f>(C53*C56)+(D53*D56)+(E53*E56)+(F53*F56)+(G53*G56)+(H53*H56)+(I53*I56)+(J53*J56)+(K53*K56)</f>
        <v>0</v>
      </c>
      <c r="L4" s="11"/>
      <c r="M4" s="330"/>
      <c r="N4" s="339" t="s">
        <v>70</v>
      </c>
      <c r="O4" s="357">
        <f>(O54*O69)+(P54*P69)+(Q54*Q69)+(R54*R69)+(S54*S69)+(T54*T69)+(U54*U69)+(W54*W69)+(X54*X69)+(Y54*Y69)</f>
        <v>0</v>
      </c>
      <c r="P4" s="11"/>
      <c r="Q4" s="330"/>
      <c r="R4" s="339" t="s">
        <v>70</v>
      </c>
      <c r="S4" s="357">
        <f>(C73*C82)+(E73*E82)+(G73*G82)+(I73*I82)+(K73*K82)+(M73*M82)+(O73*O82)+(Q73*Q82)+(S73*S82)+(U73*U82)</f>
        <v>0</v>
      </c>
      <c r="T4" s="11"/>
      <c r="U4" s="330"/>
      <c r="V4" s="339" t="s">
        <v>70</v>
      </c>
      <c r="W4" s="357">
        <f>(AC37*AC58)+(AD37*AD58)+(AE37*AE58)+(AF37*AF58)+(AG37*AG58)+(AH37*AH58)+(AI37*AI58)+(AJ37*AJ58)+(AK37*AK58)+(AL37*AL58)+(AM37*AM58)+(AN37*AN58)</f>
        <v>0</v>
      </c>
      <c r="X4" s="25"/>
      <c r="Y4" s="330"/>
      <c r="Z4" s="339" t="s">
        <v>70</v>
      </c>
      <c r="AA4" s="357">
        <f>(AC68*AC77)+(AD68*AD77)+(AE68*AE77)+(AF68*AF77)+(AG68*AG77)+(AH68*AH77)</f>
        <v>0</v>
      </c>
      <c r="AB4" s="25"/>
      <c r="AC4" s="330"/>
      <c r="AD4" s="339" t="s">
        <v>70</v>
      </c>
      <c r="AE4" s="357">
        <f>(C100*C124)+(D100*D124)+(E100*E124)+(F100*F124)+(G100*G124)+(H100*H124)+(I100*I124)+(J100*J124)+(K100*K124)+(L100*L124)+(M100*M124)+(N100*N124)+(O100*O124)+(P100*P124)+(Q100*Q124)+(R100*R124)+(S100*S124)+(T100*T124)+(U100*U124)+(V100*V124)+(W100*W124)+(X100*X124)+(Y100*Y124)+(Z100*Z124)+(AA100*AA124)+(AB100*AB124)+(AC100*AC124)</f>
        <v>0</v>
      </c>
      <c r="AF4" s="26"/>
    </row>
    <row r="5" spans="1:32" x14ac:dyDescent="0.25">
      <c r="A5" s="368"/>
      <c r="B5" s="349"/>
      <c r="C5" s="355"/>
      <c r="D5" s="11"/>
      <c r="E5" s="331"/>
      <c r="F5" s="340"/>
      <c r="G5" s="355"/>
      <c r="H5" s="11"/>
      <c r="I5" s="331"/>
      <c r="J5" s="340"/>
      <c r="K5" s="355"/>
      <c r="L5" s="11"/>
      <c r="M5" s="331"/>
      <c r="N5" s="340"/>
      <c r="O5" s="355"/>
      <c r="P5" s="11"/>
      <c r="Q5" s="331"/>
      <c r="R5" s="340"/>
      <c r="S5" s="355"/>
      <c r="T5" s="11"/>
      <c r="U5" s="331"/>
      <c r="V5" s="340"/>
      <c r="W5" s="355"/>
      <c r="X5" s="25"/>
      <c r="Y5" s="331"/>
      <c r="Z5" s="340"/>
      <c r="AA5" s="355"/>
      <c r="AB5" s="25"/>
      <c r="AC5" s="331"/>
      <c r="AD5" s="340"/>
      <c r="AE5" s="355"/>
      <c r="AF5" s="26"/>
    </row>
    <row r="6" spans="1:32" ht="15.75" thickBot="1" x14ac:dyDescent="0.3">
      <c r="A6" s="369"/>
      <c r="B6" s="350"/>
      <c r="C6" s="356"/>
      <c r="D6" s="11"/>
      <c r="E6" s="332"/>
      <c r="F6" s="341"/>
      <c r="G6" s="356"/>
      <c r="H6" s="11"/>
      <c r="I6" s="332"/>
      <c r="J6" s="341"/>
      <c r="K6" s="356"/>
      <c r="L6" s="11"/>
      <c r="M6" s="332"/>
      <c r="N6" s="341"/>
      <c r="O6" s="356"/>
      <c r="P6" s="11"/>
      <c r="Q6" s="332"/>
      <c r="R6" s="341"/>
      <c r="S6" s="356"/>
      <c r="T6" s="11"/>
      <c r="U6" s="331"/>
      <c r="V6" s="340"/>
      <c r="W6" s="355"/>
      <c r="X6" s="25"/>
      <c r="Y6" s="331"/>
      <c r="Z6" s="340"/>
      <c r="AA6" s="355"/>
      <c r="AB6" s="25"/>
      <c r="AC6" s="331"/>
      <c r="AD6" s="340"/>
      <c r="AE6" s="355"/>
      <c r="AF6" s="26"/>
    </row>
    <row r="7" spans="1:32" ht="15" customHeight="1" x14ac:dyDescent="0.25">
      <c r="A7" s="368"/>
      <c r="B7" s="349" t="s">
        <v>64</v>
      </c>
      <c r="C7" s="355">
        <f>(D40*D43)+(E40*E43)+(F40*F43)+(G40*G43)+(H40*H43)+(I40*I43)+(J40*J43)+(K40*K43)</f>
        <v>0</v>
      </c>
      <c r="D7" s="11"/>
      <c r="E7" s="331"/>
      <c r="F7" s="349" t="s">
        <v>67</v>
      </c>
      <c r="G7" s="355">
        <f>(O40*O43)+(P40*P43)+(Q40*Q43)+(R40*R43)+(S40*S43)+(T40*T43)+(U40*U43)</f>
        <v>0</v>
      </c>
      <c r="H7" s="11"/>
      <c r="I7" s="12"/>
      <c r="J7" s="12"/>
      <c r="K7" s="12"/>
      <c r="L7" s="11"/>
      <c r="M7" s="331"/>
      <c r="N7" s="339" t="s">
        <v>71</v>
      </c>
      <c r="O7" s="355">
        <f>(O57*O69)+(Y57*Y69)</f>
        <v>0</v>
      </c>
      <c r="P7" s="11"/>
      <c r="Q7" s="331"/>
      <c r="R7" s="339" t="s">
        <v>71</v>
      </c>
      <c r="S7" s="355">
        <f>(D76*D82)+(F76*F82)+(H76*H82)+(J76*J82)+(L76*L82)+(N76*N82)+(P76*P82)+(R76*R82)+(T76*T82)+(V76*V82)</f>
        <v>0</v>
      </c>
      <c r="T7" s="11"/>
      <c r="U7" s="330"/>
      <c r="V7" s="339" t="s">
        <v>66</v>
      </c>
      <c r="W7" s="357">
        <f>(AC40*AC58)+(AE40*AE58)+(AG40*AG58)+(AH40*AH58)+(AI40*AI58)+(AJ40*AJ58)+(AM40*AM58)+(AN40*AN58)</f>
        <v>0</v>
      </c>
      <c r="X7" s="25"/>
      <c r="Y7" s="330"/>
      <c r="Z7" s="339" t="s">
        <v>66</v>
      </c>
      <c r="AA7" s="357">
        <f>(AC71*AC77)+(AD71*AD77)+(AE71*AE77)+(AF71*AF77)+(AG71*AG77)+(AH71*AH77)</f>
        <v>0</v>
      </c>
      <c r="AB7" s="25"/>
      <c r="AC7" s="330"/>
      <c r="AD7" s="339" t="s">
        <v>66</v>
      </c>
      <c r="AE7" s="357">
        <f>(C103*C124)+(F103*F124)+(H103*H124)+(K103*K124)+(M103*M124)+(P103*P124)+(U103*U124)+(W103*W124)+(Z103*Z124)</f>
        <v>0</v>
      </c>
      <c r="AF7" s="26"/>
    </row>
    <row r="8" spans="1:32" x14ac:dyDescent="0.25">
      <c r="A8" s="368"/>
      <c r="B8" s="349"/>
      <c r="C8" s="355"/>
      <c r="D8" s="11"/>
      <c r="E8" s="331"/>
      <c r="F8" s="349"/>
      <c r="G8" s="355"/>
      <c r="H8" s="11"/>
      <c r="I8" s="11"/>
      <c r="J8" s="11"/>
      <c r="K8" s="11"/>
      <c r="L8" s="11"/>
      <c r="M8" s="331"/>
      <c r="N8" s="340"/>
      <c r="O8" s="355"/>
      <c r="P8" s="11"/>
      <c r="Q8" s="331"/>
      <c r="R8" s="340"/>
      <c r="S8" s="355"/>
      <c r="T8" s="11"/>
      <c r="U8" s="331"/>
      <c r="V8" s="340"/>
      <c r="W8" s="355"/>
      <c r="X8" s="25"/>
      <c r="Y8" s="331"/>
      <c r="Z8" s="340"/>
      <c r="AA8" s="355"/>
      <c r="AB8" s="25"/>
      <c r="AC8" s="331"/>
      <c r="AD8" s="340"/>
      <c r="AE8" s="355"/>
      <c r="AF8" s="26"/>
    </row>
    <row r="9" spans="1:32" ht="15.75" thickBot="1" x14ac:dyDescent="0.3">
      <c r="A9" s="369"/>
      <c r="B9" s="350"/>
      <c r="C9" s="356"/>
      <c r="D9" s="11"/>
      <c r="E9" s="332"/>
      <c r="F9" s="350"/>
      <c r="G9" s="356"/>
      <c r="H9" s="11"/>
      <c r="I9" s="11"/>
      <c r="J9" s="11"/>
      <c r="K9" s="11"/>
      <c r="L9" s="11"/>
      <c r="M9" s="332"/>
      <c r="N9" s="341"/>
      <c r="O9" s="356"/>
      <c r="P9" s="11"/>
      <c r="Q9" s="332"/>
      <c r="R9" s="341"/>
      <c r="S9" s="356"/>
      <c r="T9" s="11"/>
      <c r="U9" s="332"/>
      <c r="V9" s="341"/>
      <c r="W9" s="356"/>
      <c r="X9" s="25"/>
      <c r="Y9" s="332"/>
      <c r="Z9" s="341"/>
      <c r="AA9" s="356"/>
      <c r="AB9" s="25"/>
      <c r="AC9" s="332"/>
      <c r="AD9" s="341"/>
      <c r="AE9" s="356"/>
      <c r="AF9" s="26"/>
    </row>
    <row r="10" spans="1:32" ht="15" customHeight="1" x14ac:dyDescent="0.25">
      <c r="A10" s="27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330"/>
      <c r="N10" s="339" t="s">
        <v>72</v>
      </c>
      <c r="O10" s="357">
        <f>(O60*O69)+(Y60*Y69)</f>
        <v>0</v>
      </c>
      <c r="P10" s="11"/>
      <c r="Q10" s="331"/>
      <c r="R10" s="339" t="s">
        <v>73</v>
      </c>
      <c r="S10" s="355">
        <f>(C79*C82)+(E79*E82)+(G79*G82)+(I79*I82)+(K79*K82)+(M79*M82)+(O79*O82)+(Q79*Q82)+(S79*S82)+(U79*U82)</f>
        <v>0</v>
      </c>
      <c r="T10" s="11"/>
      <c r="U10" s="331"/>
      <c r="V10" s="340" t="s">
        <v>71</v>
      </c>
      <c r="W10" s="355">
        <f>(AD43*AD58)+(AF43*AF58)+(AK43*AK58)+(AL43*AL58)</f>
        <v>0</v>
      </c>
      <c r="X10" s="25"/>
      <c r="Y10" s="330"/>
      <c r="Z10" s="333" t="s">
        <v>77</v>
      </c>
      <c r="AA10" s="357">
        <f>(AC74*AC77)+(AD74*AD77)+(AE74*AE77)+(AF74*AF77)+(AG74*AG77)+(AH74*AH77)</f>
        <v>0</v>
      </c>
      <c r="AB10" s="25"/>
      <c r="AC10" s="331"/>
      <c r="AD10" s="349" t="s">
        <v>64</v>
      </c>
      <c r="AE10" s="355">
        <f>(C106*C124)+(F106*F124)+(H106*H124)+(K106*K124)+(M106*M124)+(P106*P124)+(U106*U124)+(W106*W124)+(Z106*Z124)</f>
        <v>0</v>
      </c>
      <c r="AF10" s="26"/>
    </row>
    <row r="11" spans="1:32" x14ac:dyDescent="0.25">
      <c r="A11" s="27"/>
      <c r="B11" s="11"/>
      <c r="C11" s="11"/>
      <c r="D11" s="11"/>
      <c r="E11" s="11"/>
      <c r="F11" s="11"/>
      <c r="G11" s="11"/>
      <c r="H11" s="11"/>
      <c r="I11" s="11"/>
      <c r="J11" s="11"/>
      <c r="K11" s="11"/>
      <c r="L11" s="11"/>
      <c r="M11" s="331"/>
      <c r="N11" s="340"/>
      <c r="O11" s="355"/>
      <c r="P11" s="11"/>
      <c r="Q11" s="331"/>
      <c r="R11" s="340"/>
      <c r="S11" s="355"/>
      <c r="T11" s="11"/>
      <c r="U11" s="331"/>
      <c r="V11" s="340"/>
      <c r="W11" s="355"/>
      <c r="X11" s="25"/>
      <c r="Y11" s="331"/>
      <c r="Z11" s="334"/>
      <c r="AA11" s="355"/>
      <c r="AB11" s="25"/>
      <c r="AC11" s="331"/>
      <c r="AD11" s="349"/>
      <c r="AE11" s="355"/>
      <c r="AF11" s="26"/>
    </row>
    <row r="12" spans="1:32" ht="15.75" thickBot="1" x14ac:dyDescent="0.3">
      <c r="A12" s="27"/>
      <c r="B12" s="11"/>
      <c r="C12" s="11"/>
      <c r="D12" s="11"/>
      <c r="E12" s="11"/>
      <c r="F12" s="11"/>
      <c r="G12" s="11"/>
      <c r="H12" s="11"/>
      <c r="I12" s="11"/>
      <c r="J12" s="11"/>
      <c r="K12" s="11"/>
      <c r="L12" s="11"/>
      <c r="M12" s="332"/>
      <c r="N12" s="341"/>
      <c r="O12" s="356"/>
      <c r="P12" s="11"/>
      <c r="Q12" s="332"/>
      <c r="R12" s="341"/>
      <c r="S12" s="356"/>
      <c r="T12" s="11"/>
      <c r="U12" s="332"/>
      <c r="V12" s="341"/>
      <c r="W12" s="356"/>
      <c r="X12" s="25"/>
      <c r="Y12" s="332"/>
      <c r="Z12" s="335"/>
      <c r="AA12" s="356"/>
      <c r="AB12" s="25"/>
      <c r="AC12" s="332"/>
      <c r="AD12" s="350"/>
      <c r="AE12" s="356"/>
      <c r="AF12" s="26"/>
    </row>
    <row r="13" spans="1:32" x14ac:dyDescent="0.25">
      <c r="A13" s="27"/>
      <c r="B13" s="11"/>
      <c r="C13" s="11"/>
      <c r="D13" s="11"/>
      <c r="E13" s="11"/>
      <c r="F13" s="11"/>
      <c r="G13" s="11"/>
      <c r="H13" s="11"/>
      <c r="I13" s="11"/>
      <c r="J13" s="11"/>
      <c r="K13" s="11"/>
      <c r="L13" s="11"/>
      <c r="M13" s="331"/>
      <c r="N13" s="339" t="s">
        <v>73</v>
      </c>
      <c r="O13" s="355">
        <f>(P63*P69)+(Q63*Q69)+(R63*R69)+(S63*S69)+(T63*T69)+(U63*U69)+(V63*V69)+(W63*W69)+(X63*X69)</f>
        <v>0</v>
      </c>
      <c r="P13" s="11"/>
      <c r="Q13" s="25"/>
      <c r="R13" s="25"/>
      <c r="S13" s="25"/>
      <c r="T13" s="11"/>
      <c r="U13" s="330"/>
      <c r="V13" s="339" t="s">
        <v>72</v>
      </c>
      <c r="W13" s="357">
        <f>(AK46*AK58)+(AL46*AL58)</f>
        <v>0</v>
      </c>
      <c r="X13" s="25"/>
      <c r="Y13" s="25"/>
      <c r="Z13" s="25"/>
      <c r="AA13" s="25"/>
      <c r="AB13" s="25"/>
      <c r="AC13" s="330"/>
      <c r="AD13" s="333" t="s">
        <v>79</v>
      </c>
      <c r="AE13" s="358">
        <f>(D109*D124)+(G109*G124)+(I109*I124)+(L109*L124)+(N109*N124)+(Q109*Q124)+(R109*R124)+(T109*T124)+(V109*V124)+(X109*X124)+(AA109*AA124)+(AB109*AB124)+(AC109*AC124)</f>
        <v>0</v>
      </c>
      <c r="AF13" s="26"/>
    </row>
    <row r="14" spans="1:32" x14ac:dyDescent="0.25">
      <c r="A14" s="27"/>
      <c r="B14" s="11"/>
      <c r="C14" s="11"/>
      <c r="D14" s="11"/>
      <c r="E14" s="11"/>
      <c r="F14" s="11"/>
      <c r="G14" s="11"/>
      <c r="H14" s="11"/>
      <c r="I14" s="11"/>
      <c r="J14" s="11"/>
      <c r="K14" s="11"/>
      <c r="L14" s="11"/>
      <c r="M14" s="331"/>
      <c r="N14" s="340"/>
      <c r="O14" s="355"/>
      <c r="P14" s="11"/>
      <c r="Q14" s="25"/>
      <c r="R14" s="25"/>
      <c r="S14" s="25"/>
      <c r="T14" s="11"/>
      <c r="U14" s="331"/>
      <c r="V14" s="340"/>
      <c r="W14" s="355"/>
      <c r="X14" s="25"/>
      <c r="Y14" s="25"/>
      <c r="Z14" s="25"/>
      <c r="AA14" s="25"/>
      <c r="AB14" s="25"/>
      <c r="AC14" s="331"/>
      <c r="AD14" s="334"/>
      <c r="AE14" s="359"/>
      <c r="AF14" s="26"/>
    </row>
    <row r="15" spans="1:32" ht="15.75" thickBot="1" x14ac:dyDescent="0.3">
      <c r="A15" s="27"/>
      <c r="B15" s="11"/>
      <c r="C15" s="11"/>
      <c r="D15" s="11"/>
      <c r="E15" s="11"/>
      <c r="F15" s="11"/>
      <c r="G15" s="11"/>
      <c r="H15" s="11"/>
      <c r="I15" s="11"/>
      <c r="J15" s="11"/>
      <c r="K15" s="11"/>
      <c r="L15" s="11"/>
      <c r="M15" s="332"/>
      <c r="N15" s="341"/>
      <c r="O15" s="356"/>
      <c r="P15" s="11"/>
      <c r="Q15" s="25"/>
      <c r="R15" s="25"/>
      <c r="S15" s="25"/>
      <c r="T15" s="11"/>
      <c r="U15" s="332"/>
      <c r="V15" s="341"/>
      <c r="W15" s="356"/>
      <c r="X15" s="25"/>
      <c r="Y15" s="25"/>
      <c r="Z15" s="25"/>
      <c r="AA15" s="25"/>
      <c r="AB15" s="25"/>
      <c r="AC15" s="332"/>
      <c r="AD15" s="335"/>
      <c r="AE15" s="360"/>
      <c r="AF15" s="26"/>
    </row>
    <row r="16" spans="1:32" x14ac:dyDescent="0.25">
      <c r="A16" s="27"/>
      <c r="B16" s="11"/>
      <c r="C16" s="11"/>
      <c r="D16" s="11"/>
      <c r="E16" s="11"/>
      <c r="F16" s="11"/>
      <c r="G16" s="11"/>
      <c r="H16" s="11"/>
      <c r="I16" s="11"/>
      <c r="J16" s="11"/>
      <c r="K16" s="11"/>
      <c r="L16" s="11"/>
      <c r="M16" s="330"/>
      <c r="N16" s="363" t="s">
        <v>74</v>
      </c>
      <c r="O16" s="357">
        <f>(Y66*Y69)</f>
        <v>0</v>
      </c>
      <c r="P16" s="11"/>
      <c r="Q16" s="11"/>
      <c r="R16" s="11"/>
      <c r="S16" s="11"/>
      <c r="T16" s="11"/>
      <c r="U16" s="331"/>
      <c r="V16" s="339" t="s">
        <v>74</v>
      </c>
      <c r="W16" s="355">
        <f>(AD49*AD58)+(AF49*AF58)+(AK49*AK58)+(AL49*AL58)</f>
        <v>0</v>
      </c>
      <c r="X16" s="25"/>
      <c r="Y16" s="25"/>
      <c r="Z16" s="25"/>
      <c r="AA16" s="25"/>
      <c r="AB16" s="25"/>
      <c r="AC16" s="331"/>
      <c r="AD16" s="339" t="s">
        <v>73</v>
      </c>
      <c r="AE16" s="355">
        <f>(D112*D124)+(G112*G124)+(I112*I124)+(L112*L124)+(N112*N124)+(Q112*Q124)+(R112*R124)+(T112*T124)+(V112*V124)+(X112*X124)+(AA112*AA124)+(AB112*AB124)+(AC112*AC124)</f>
        <v>0</v>
      </c>
      <c r="AF16" s="26"/>
    </row>
    <row r="17" spans="1:32" x14ac:dyDescent="0.25">
      <c r="A17" s="27"/>
      <c r="B17" s="11"/>
      <c r="C17" s="11"/>
      <c r="D17" s="11"/>
      <c r="E17" s="11"/>
      <c r="F17" s="11"/>
      <c r="G17" s="11"/>
      <c r="H17" s="11"/>
      <c r="I17" s="11"/>
      <c r="J17" s="11"/>
      <c r="K17" s="11"/>
      <c r="L17" s="11"/>
      <c r="M17" s="331"/>
      <c r="N17" s="349"/>
      <c r="O17" s="355"/>
      <c r="P17" s="11"/>
      <c r="Q17" s="11"/>
      <c r="R17" s="11"/>
      <c r="S17" s="11"/>
      <c r="T17" s="11"/>
      <c r="U17" s="331"/>
      <c r="V17" s="340"/>
      <c r="W17" s="355"/>
      <c r="X17" s="25"/>
      <c r="Y17" s="25"/>
      <c r="Z17" s="25"/>
      <c r="AA17" s="25"/>
      <c r="AB17" s="25"/>
      <c r="AC17" s="331"/>
      <c r="AD17" s="340"/>
      <c r="AE17" s="355"/>
      <c r="AF17" s="26"/>
    </row>
    <row r="18" spans="1:32" ht="15.75" thickBot="1" x14ac:dyDescent="0.3">
      <c r="A18" s="27"/>
      <c r="B18" s="11"/>
      <c r="C18" s="25"/>
      <c r="D18" s="11"/>
      <c r="E18" s="11"/>
      <c r="F18" s="11"/>
      <c r="G18" s="11"/>
      <c r="H18" s="11"/>
      <c r="I18" s="11"/>
      <c r="J18" s="11"/>
      <c r="K18" s="11"/>
      <c r="L18" s="11"/>
      <c r="M18" s="332"/>
      <c r="N18" s="350"/>
      <c r="O18" s="356"/>
      <c r="P18" s="11"/>
      <c r="Q18" s="11"/>
      <c r="R18" s="11"/>
      <c r="S18" s="11"/>
      <c r="T18" s="11"/>
      <c r="U18" s="332"/>
      <c r="V18" s="341"/>
      <c r="W18" s="356"/>
      <c r="X18" s="25"/>
      <c r="Y18" s="25"/>
      <c r="Z18" s="25"/>
      <c r="AA18" s="25"/>
      <c r="AB18" s="25"/>
      <c r="AC18" s="332"/>
      <c r="AD18" s="341"/>
      <c r="AE18" s="356"/>
      <c r="AF18" s="26"/>
    </row>
    <row r="19" spans="1:32" x14ac:dyDescent="0.25">
      <c r="A19" s="27"/>
      <c r="B19" s="11"/>
      <c r="C19" s="11"/>
      <c r="D19" s="11"/>
      <c r="E19" s="11"/>
      <c r="F19" s="11"/>
      <c r="G19" s="11"/>
      <c r="H19" s="11"/>
      <c r="I19" s="25"/>
      <c r="J19" s="11"/>
      <c r="K19" s="11"/>
      <c r="L19" s="11"/>
      <c r="M19" s="11"/>
      <c r="N19" s="11"/>
      <c r="O19" s="11"/>
      <c r="P19" s="11"/>
      <c r="Q19" s="11"/>
      <c r="R19" s="11"/>
      <c r="S19" s="11"/>
      <c r="T19" s="11"/>
      <c r="U19" s="330"/>
      <c r="V19" s="363" t="s">
        <v>77</v>
      </c>
      <c r="W19" s="357">
        <f>(AC52*AC58)+(AE52*AE58)+(AG52*AG58)+(AH52*AH58)+(AI52*AI58)+(AJ52*AJ58)+(AM52*AM58)+(AN52*AN58)</f>
        <v>0</v>
      </c>
      <c r="X19" s="25"/>
      <c r="Y19" s="25"/>
      <c r="Z19" s="25"/>
      <c r="AA19" s="25"/>
      <c r="AB19" s="25"/>
      <c r="AC19" s="331"/>
      <c r="AD19" s="340" t="s">
        <v>71</v>
      </c>
      <c r="AE19" s="355">
        <f>(E115*E124)+(J115*J124)+(O115*O124)+(S115*S124)+(Y115*Y124)</f>
        <v>0</v>
      </c>
      <c r="AF19" s="26"/>
    </row>
    <row r="20" spans="1:32" x14ac:dyDescent="0.25">
      <c r="A20" s="27"/>
      <c r="B20" s="11"/>
      <c r="C20" s="11"/>
      <c r="D20" s="11"/>
      <c r="E20" s="11"/>
      <c r="F20" s="11"/>
      <c r="G20" s="11"/>
      <c r="H20" s="11"/>
      <c r="I20" s="11"/>
      <c r="J20" s="11"/>
      <c r="K20" s="11"/>
      <c r="L20" s="11"/>
      <c r="M20" s="11"/>
      <c r="N20" s="11"/>
      <c r="O20" s="11"/>
      <c r="P20" s="11"/>
      <c r="Q20" s="11"/>
      <c r="R20" s="11"/>
      <c r="S20" s="11"/>
      <c r="T20" s="11"/>
      <c r="U20" s="331"/>
      <c r="V20" s="349"/>
      <c r="W20" s="355"/>
      <c r="X20" s="25"/>
      <c r="Y20" s="25"/>
      <c r="Z20" s="25"/>
      <c r="AA20" s="25"/>
      <c r="AB20" s="25"/>
      <c r="AC20" s="331"/>
      <c r="AD20" s="340"/>
      <c r="AE20" s="355"/>
      <c r="AF20" s="26"/>
    </row>
    <row r="21" spans="1:32" ht="15.75" thickBot="1" x14ac:dyDescent="0.3">
      <c r="A21" s="27"/>
      <c r="B21" s="11"/>
      <c r="C21" s="11"/>
      <c r="D21" s="11"/>
      <c r="E21" s="11"/>
      <c r="F21" s="11"/>
      <c r="G21" s="11"/>
      <c r="H21" s="11"/>
      <c r="I21" s="11"/>
      <c r="J21" s="11"/>
      <c r="K21" s="11"/>
      <c r="L21" s="11"/>
      <c r="M21" s="11"/>
      <c r="N21" s="11"/>
      <c r="O21" s="11"/>
      <c r="P21" s="11"/>
      <c r="Q21" s="11"/>
      <c r="R21" s="11"/>
      <c r="S21" s="11"/>
      <c r="T21" s="11"/>
      <c r="U21" s="332"/>
      <c r="V21" s="350"/>
      <c r="W21" s="356"/>
      <c r="X21" s="25"/>
      <c r="Y21" s="25"/>
      <c r="Z21" s="25"/>
      <c r="AA21" s="25"/>
      <c r="AB21" s="25"/>
      <c r="AC21" s="332"/>
      <c r="AD21" s="341"/>
      <c r="AE21" s="356"/>
      <c r="AF21" s="26"/>
    </row>
    <row r="22" spans="1:32" x14ac:dyDescent="0.25">
      <c r="A22" s="27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1"/>
      <c r="M22" s="11"/>
      <c r="N22" s="11"/>
      <c r="O22" s="11"/>
      <c r="P22" s="11"/>
      <c r="Q22" s="11"/>
      <c r="R22" s="11"/>
      <c r="S22" s="11"/>
      <c r="T22" s="11"/>
      <c r="U22" s="330"/>
      <c r="V22" s="339" t="s">
        <v>69</v>
      </c>
      <c r="W22" s="357">
        <f>(AD55*AD58)+(AF55*AF58)+(AK55*AK58)</f>
        <v>0</v>
      </c>
      <c r="X22" s="25"/>
      <c r="Y22" s="25"/>
      <c r="Z22" s="25"/>
      <c r="AA22" s="25"/>
      <c r="AB22" s="25"/>
      <c r="AC22" s="330"/>
      <c r="AD22" s="339" t="s">
        <v>69</v>
      </c>
      <c r="AE22" s="357">
        <f>(E118*E124)+(J118*J124)+(O118*O124)+(S118*S124)+(Y118*Y124)</f>
        <v>0</v>
      </c>
      <c r="AF22" s="26"/>
    </row>
    <row r="23" spans="1:32" x14ac:dyDescent="0.25">
      <c r="A23" s="27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  <c r="T23" s="11"/>
      <c r="U23" s="331"/>
      <c r="V23" s="340"/>
      <c r="W23" s="355"/>
      <c r="X23" s="25"/>
      <c r="Y23" s="25"/>
      <c r="Z23" s="25"/>
      <c r="AA23" s="25"/>
      <c r="AB23" s="25"/>
      <c r="AC23" s="331"/>
      <c r="AD23" s="340"/>
      <c r="AE23" s="355"/>
      <c r="AF23" s="26"/>
    </row>
    <row r="24" spans="1:32" ht="15.75" thickBot="1" x14ac:dyDescent="0.3">
      <c r="A24" s="27"/>
      <c r="B24" s="11"/>
      <c r="C24" s="11"/>
      <c r="D24" s="11"/>
      <c r="E24" s="11"/>
      <c r="F24" s="11"/>
      <c r="G24" s="11"/>
      <c r="H24" s="11"/>
      <c r="I24" s="11"/>
      <c r="J24" s="11"/>
      <c r="K24" s="11"/>
      <c r="L24" s="11"/>
      <c r="M24" s="11"/>
      <c r="N24" s="11"/>
      <c r="O24" s="11"/>
      <c r="P24" s="11"/>
      <c r="Q24" s="11"/>
      <c r="R24" s="11"/>
      <c r="S24" s="11"/>
      <c r="T24" s="11"/>
      <c r="U24" s="332"/>
      <c r="V24" s="341"/>
      <c r="W24" s="356"/>
      <c r="X24" s="25"/>
      <c r="Y24" s="25"/>
      <c r="Z24" s="25"/>
      <c r="AA24" s="25"/>
      <c r="AB24" s="25"/>
      <c r="AC24" s="332"/>
      <c r="AD24" s="341"/>
      <c r="AE24" s="356"/>
      <c r="AF24" s="26"/>
    </row>
    <row r="25" spans="1:32" x14ac:dyDescent="0.25">
      <c r="A25" s="27"/>
      <c r="B25" s="11"/>
      <c r="C25" s="11"/>
      <c r="D25" s="11"/>
      <c r="E25" s="11"/>
      <c r="F25" s="11"/>
      <c r="G25" s="11"/>
      <c r="H25" s="11"/>
      <c r="I25" s="11"/>
      <c r="J25" s="11"/>
      <c r="K25" s="11"/>
      <c r="L25" s="11"/>
      <c r="M25" s="11"/>
      <c r="N25" s="11"/>
      <c r="O25" s="11"/>
      <c r="P25" s="11"/>
      <c r="Q25" s="11"/>
      <c r="R25" s="11"/>
      <c r="S25" s="11"/>
      <c r="T25" s="11"/>
      <c r="U25" s="11"/>
      <c r="V25" s="11"/>
      <c r="W25" s="25"/>
      <c r="X25" s="25"/>
      <c r="Y25" s="25"/>
      <c r="Z25" s="25"/>
      <c r="AA25" s="25"/>
      <c r="AB25" s="25"/>
      <c r="AC25" s="330"/>
      <c r="AD25" s="363" t="s">
        <v>74</v>
      </c>
      <c r="AE25" s="357">
        <f>(E121*E124)+(J121*J124)+(O121*O124)+(S121*S124)+(Y121*Y124)</f>
        <v>0</v>
      </c>
      <c r="AF25" s="26"/>
    </row>
    <row r="26" spans="1:32" x14ac:dyDescent="0.25">
      <c r="A26" s="27"/>
      <c r="B26" s="11"/>
      <c r="C26" s="11"/>
      <c r="D26" s="11"/>
      <c r="E26" s="11"/>
      <c r="F26" s="11"/>
      <c r="G26" s="11"/>
      <c r="H26" s="11"/>
      <c r="I26" s="11"/>
      <c r="J26" s="11"/>
      <c r="K26" s="11"/>
      <c r="L26" s="11"/>
      <c r="M26" s="11"/>
      <c r="N26" s="11"/>
      <c r="O26" s="11"/>
      <c r="P26" s="11"/>
      <c r="Q26" s="11"/>
      <c r="R26" s="11"/>
      <c r="S26" s="11"/>
      <c r="T26" s="11"/>
      <c r="U26" s="11"/>
      <c r="V26" s="11"/>
      <c r="W26" s="25"/>
      <c r="X26" s="25"/>
      <c r="Y26" s="25"/>
      <c r="Z26" s="25"/>
      <c r="AA26" s="25"/>
      <c r="AB26" s="25"/>
      <c r="AC26" s="331"/>
      <c r="AD26" s="349"/>
      <c r="AE26" s="355"/>
      <c r="AF26" s="26"/>
    </row>
    <row r="27" spans="1:32" ht="15.75" thickBot="1" x14ac:dyDescent="0.3">
      <c r="A27" s="27"/>
      <c r="B27" s="11"/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25"/>
      <c r="X27" s="25"/>
      <c r="Y27" s="25"/>
      <c r="Z27" s="25"/>
      <c r="AA27" s="25"/>
      <c r="AB27" s="25"/>
      <c r="AC27" s="332"/>
      <c r="AD27" s="350"/>
      <c r="AE27" s="356"/>
      <c r="AF27" s="26"/>
    </row>
    <row r="28" spans="1:32" ht="15.75" thickBot="1" x14ac:dyDescent="0.3">
      <c r="A28" s="28"/>
      <c r="B28" s="29"/>
      <c r="C28" s="29"/>
      <c r="D28" s="29"/>
      <c r="E28" s="29"/>
      <c r="F28" s="29"/>
      <c r="G28" s="29"/>
      <c r="H28" s="29"/>
      <c r="I28" s="29"/>
      <c r="J28" s="29"/>
      <c r="K28" s="29"/>
      <c r="L28" s="29"/>
      <c r="M28" s="29"/>
      <c r="N28" s="29"/>
      <c r="O28" s="29"/>
      <c r="P28" s="29"/>
      <c r="Q28" s="29"/>
      <c r="R28" s="29"/>
      <c r="S28" s="29"/>
      <c r="T28" s="29"/>
      <c r="U28" s="29"/>
      <c r="V28" s="29"/>
      <c r="W28" s="30"/>
      <c r="X28" s="30"/>
      <c r="Y28" s="30"/>
      <c r="Z28" s="30"/>
      <c r="AA28" s="30"/>
      <c r="AB28" s="30"/>
      <c r="AC28" s="30"/>
      <c r="AD28" s="30"/>
      <c r="AE28" s="30"/>
      <c r="AF28" s="31"/>
    </row>
    <row r="29" spans="1:32" ht="19.5" thickBot="1" x14ac:dyDescent="0.3">
      <c r="A29" s="346" t="s">
        <v>55</v>
      </c>
      <c r="B29" s="353"/>
      <c r="C29" s="354"/>
      <c r="D29" s="1"/>
      <c r="E29" s="1"/>
      <c r="F29" s="1"/>
      <c r="G29" s="1"/>
      <c r="H29" s="1"/>
      <c r="I29" s="1"/>
      <c r="J29" s="1"/>
      <c r="K29" s="1"/>
      <c r="L29" s="1"/>
      <c r="M29" s="346" t="s">
        <v>65</v>
      </c>
      <c r="N29" s="347"/>
      <c r="O29" s="348"/>
      <c r="P29" s="1"/>
      <c r="Q29" s="1"/>
      <c r="R29" s="1"/>
      <c r="S29" s="1"/>
      <c r="T29" s="1"/>
      <c r="U29" s="1"/>
      <c r="V29" s="1"/>
    </row>
    <row r="30" spans="1:32" ht="19.5" thickBot="1" x14ac:dyDescent="0.3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AA30" s="342" t="s">
        <v>76</v>
      </c>
      <c r="AB30" s="343"/>
      <c r="AC30" s="344"/>
    </row>
    <row r="31" spans="1:32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</row>
    <row r="32" spans="1:32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</row>
    <row r="33" spans="1:40" x14ac:dyDescent="0.25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</row>
    <row r="34" spans="1:40" x14ac:dyDescent="0.25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</row>
    <row r="35" spans="1:40" x14ac:dyDescent="0.25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</row>
    <row r="36" spans="1:40" ht="54.75" customHeight="1" thickBot="1" x14ac:dyDescent="0.3">
      <c r="A36" s="2"/>
      <c r="B36" s="345" t="s">
        <v>80</v>
      </c>
      <c r="C36" s="345"/>
      <c r="D36" s="14">
        <v>1</v>
      </c>
      <c r="E36" s="14">
        <v>2</v>
      </c>
      <c r="F36" s="14">
        <v>3</v>
      </c>
      <c r="G36" s="14">
        <v>4</v>
      </c>
      <c r="H36" s="14">
        <v>5</v>
      </c>
      <c r="I36" s="14">
        <v>6</v>
      </c>
      <c r="J36" s="14">
        <v>7</v>
      </c>
      <c r="K36" s="14">
        <v>8</v>
      </c>
      <c r="L36" s="1"/>
      <c r="M36" s="345" t="s">
        <v>80</v>
      </c>
      <c r="N36" s="345"/>
      <c r="O36" s="14">
        <v>1</v>
      </c>
      <c r="P36" s="14">
        <v>2</v>
      </c>
      <c r="Q36" s="14">
        <v>3</v>
      </c>
      <c r="R36" s="14">
        <v>4</v>
      </c>
      <c r="S36" s="14">
        <v>5</v>
      </c>
      <c r="T36" s="14">
        <v>6</v>
      </c>
      <c r="U36" s="14">
        <v>7</v>
      </c>
      <c r="V36" s="1"/>
      <c r="AC36" s="14">
        <v>1</v>
      </c>
      <c r="AD36" s="14">
        <v>2</v>
      </c>
      <c r="AE36" s="14">
        <v>3</v>
      </c>
      <c r="AF36" s="14">
        <v>4</v>
      </c>
      <c r="AG36" s="14">
        <v>5</v>
      </c>
      <c r="AH36" s="14">
        <v>6</v>
      </c>
      <c r="AI36" s="14">
        <v>7</v>
      </c>
      <c r="AJ36" s="14">
        <v>8</v>
      </c>
      <c r="AK36" s="14">
        <v>9</v>
      </c>
      <c r="AL36" s="14">
        <v>10</v>
      </c>
      <c r="AM36" s="14">
        <v>11</v>
      </c>
      <c r="AN36" s="14">
        <v>12</v>
      </c>
    </row>
    <row r="37" spans="1:40" x14ac:dyDescent="0.25">
      <c r="B37" s="328"/>
      <c r="C37" s="328" t="s">
        <v>62</v>
      </c>
      <c r="D37" s="328">
        <v>20</v>
      </c>
      <c r="E37" s="328">
        <v>16</v>
      </c>
      <c r="F37" s="328">
        <v>14</v>
      </c>
      <c r="G37" s="328">
        <v>16</v>
      </c>
      <c r="H37" s="328">
        <v>2</v>
      </c>
      <c r="I37" s="328">
        <v>1</v>
      </c>
      <c r="J37" s="328">
        <v>2</v>
      </c>
      <c r="K37" s="328">
        <v>1</v>
      </c>
      <c r="L37" s="1"/>
      <c r="M37" s="330"/>
      <c r="N37" s="339" t="s">
        <v>66</v>
      </c>
      <c r="O37" s="328">
        <v>5</v>
      </c>
      <c r="P37" s="328">
        <v>8</v>
      </c>
      <c r="Q37" s="328">
        <v>6</v>
      </c>
      <c r="R37" s="328">
        <v>4</v>
      </c>
      <c r="S37" s="328">
        <v>4</v>
      </c>
      <c r="T37" s="328">
        <v>2</v>
      </c>
      <c r="U37" s="328">
        <v>2</v>
      </c>
      <c r="V37" s="1"/>
      <c r="AA37" s="330"/>
      <c r="AB37" s="339" t="s">
        <v>70</v>
      </c>
      <c r="AC37" s="328">
        <v>20</v>
      </c>
      <c r="AD37" s="328">
        <v>20</v>
      </c>
      <c r="AE37" s="328">
        <v>20</v>
      </c>
      <c r="AF37" s="328">
        <v>20</v>
      </c>
      <c r="AG37" s="328">
        <v>20</v>
      </c>
      <c r="AH37" s="328">
        <v>20</v>
      </c>
      <c r="AI37" s="328">
        <v>20</v>
      </c>
      <c r="AJ37" s="328">
        <v>20</v>
      </c>
      <c r="AK37" s="328">
        <v>20</v>
      </c>
      <c r="AL37" s="328">
        <v>20</v>
      </c>
      <c r="AM37" s="328">
        <v>6</v>
      </c>
      <c r="AN37" s="328">
        <v>6</v>
      </c>
    </row>
    <row r="38" spans="1:40" x14ac:dyDescent="0.25">
      <c r="B38" s="328"/>
      <c r="C38" s="328"/>
      <c r="D38" s="328"/>
      <c r="E38" s="328"/>
      <c r="F38" s="328"/>
      <c r="G38" s="328"/>
      <c r="H38" s="328"/>
      <c r="I38" s="328"/>
      <c r="J38" s="328"/>
      <c r="K38" s="328"/>
      <c r="L38" s="1"/>
      <c r="M38" s="331"/>
      <c r="N38" s="340"/>
      <c r="O38" s="328"/>
      <c r="P38" s="328"/>
      <c r="Q38" s="328"/>
      <c r="R38" s="328"/>
      <c r="S38" s="328"/>
      <c r="T38" s="328"/>
      <c r="U38" s="328"/>
      <c r="V38" s="1"/>
      <c r="AA38" s="331"/>
      <c r="AB38" s="340"/>
      <c r="AC38" s="328"/>
      <c r="AD38" s="328"/>
      <c r="AE38" s="328"/>
      <c r="AF38" s="328"/>
      <c r="AG38" s="328"/>
      <c r="AH38" s="328"/>
      <c r="AI38" s="328"/>
      <c r="AJ38" s="328"/>
      <c r="AK38" s="328"/>
      <c r="AL38" s="328"/>
      <c r="AM38" s="328"/>
      <c r="AN38" s="328"/>
    </row>
    <row r="39" spans="1:40" ht="15.75" customHeight="1" thickBot="1" x14ac:dyDescent="0.3">
      <c r="B39" s="328"/>
      <c r="C39" s="328"/>
      <c r="D39" s="328"/>
      <c r="E39" s="328"/>
      <c r="F39" s="328"/>
      <c r="G39" s="328"/>
      <c r="H39" s="328"/>
      <c r="I39" s="328"/>
      <c r="J39" s="328"/>
      <c r="K39" s="328"/>
      <c r="L39" s="1"/>
      <c r="M39" s="332"/>
      <c r="N39" s="341"/>
      <c r="O39" s="328"/>
      <c r="P39" s="328"/>
      <c r="Q39" s="328"/>
      <c r="R39" s="328"/>
      <c r="S39" s="328"/>
      <c r="T39" s="328"/>
      <c r="U39" s="328"/>
      <c r="V39" s="1"/>
      <c r="AA39" s="331"/>
      <c r="AB39" s="340"/>
      <c r="AC39" s="328"/>
      <c r="AD39" s="328"/>
      <c r="AE39" s="328"/>
      <c r="AF39" s="328"/>
      <c r="AG39" s="328"/>
      <c r="AH39" s="328"/>
      <c r="AI39" s="328"/>
      <c r="AJ39" s="328"/>
      <c r="AK39" s="328"/>
      <c r="AL39" s="328"/>
      <c r="AM39" s="328"/>
      <c r="AN39" s="328"/>
    </row>
    <row r="40" spans="1:40" x14ac:dyDescent="0.25">
      <c r="B40" s="328"/>
      <c r="C40" s="328" t="s">
        <v>64</v>
      </c>
      <c r="D40" s="328">
        <v>10</v>
      </c>
      <c r="E40" s="328">
        <v>6</v>
      </c>
      <c r="F40" s="328">
        <v>6</v>
      </c>
      <c r="G40" s="328">
        <v>8</v>
      </c>
      <c r="H40" s="328">
        <v>1</v>
      </c>
      <c r="I40" s="328">
        <v>2</v>
      </c>
      <c r="J40" s="328">
        <v>2</v>
      </c>
      <c r="K40" s="328">
        <v>2</v>
      </c>
      <c r="L40" s="1"/>
      <c r="M40" s="331"/>
      <c r="N40" s="349" t="s">
        <v>67</v>
      </c>
      <c r="O40" s="328">
        <v>3</v>
      </c>
      <c r="P40" s="328">
        <v>8</v>
      </c>
      <c r="Q40" s="328">
        <v>6</v>
      </c>
      <c r="R40" s="328">
        <v>2</v>
      </c>
      <c r="S40" s="328">
        <v>2</v>
      </c>
      <c r="T40" s="328">
        <v>2</v>
      </c>
      <c r="U40" s="328">
        <v>2</v>
      </c>
      <c r="V40" s="1"/>
      <c r="AA40" s="330"/>
      <c r="AB40" s="339" t="s">
        <v>66</v>
      </c>
      <c r="AC40" s="328">
        <v>7</v>
      </c>
      <c r="AD40" s="328"/>
      <c r="AE40" s="328">
        <v>8</v>
      </c>
      <c r="AF40" s="328"/>
      <c r="AG40" s="328">
        <v>7</v>
      </c>
      <c r="AH40" s="328">
        <v>7</v>
      </c>
      <c r="AI40" s="328">
        <v>6</v>
      </c>
      <c r="AJ40" s="328">
        <v>6</v>
      </c>
      <c r="AK40" s="328"/>
      <c r="AL40" s="328"/>
      <c r="AM40" s="328">
        <v>2</v>
      </c>
      <c r="AN40" s="328">
        <v>1</v>
      </c>
    </row>
    <row r="41" spans="1:40" x14ac:dyDescent="0.25">
      <c r="B41" s="328"/>
      <c r="C41" s="328"/>
      <c r="D41" s="328"/>
      <c r="E41" s="328"/>
      <c r="F41" s="328"/>
      <c r="G41" s="328"/>
      <c r="H41" s="328"/>
      <c r="I41" s="328"/>
      <c r="J41" s="328"/>
      <c r="K41" s="328"/>
      <c r="L41" s="1"/>
      <c r="M41" s="331"/>
      <c r="N41" s="349"/>
      <c r="O41" s="328"/>
      <c r="P41" s="328"/>
      <c r="Q41" s="328"/>
      <c r="R41" s="328"/>
      <c r="S41" s="328"/>
      <c r="T41" s="328"/>
      <c r="U41" s="328"/>
      <c r="V41" s="1"/>
      <c r="AA41" s="331"/>
      <c r="AB41" s="340"/>
      <c r="AC41" s="328"/>
      <c r="AD41" s="328"/>
      <c r="AE41" s="328"/>
      <c r="AF41" s="328"/>
      <c r="AG41" s="328"/>
      <c r="AH41" s="328"/>
      <c r="AI41" s="328"/>
      <c r="AJ41" s="328"/>
      <c r="AK41" s="328"/>
      <c r="AL41" s="328"/>
      <c r="AM41" s="328"/>
      <c r="AN41" s="328"/>
    </row>
    <row r="42" spans="1:40" ht="15.75" customHeight="1" thickBot="1" x14ac:dyDescent="0.3">
      <c r="B42" s="328"/>
      <c r="C42" s="328"/>
      <c r="D42" s="328"/>
      <c r="E42" s="328"/>
      <c r="F42" s="328"/>
      <c r="G42" s="328"/>
      <c r="H42" s="328"/>
      <c r="I42" s="328"/>
      <c r="J42" s="328"/>
      <c r="K42" s="328"/>
      <c r="L42" s="1"/>
      <c r="M42" s="332"/>
      <c r="N42" s="350"/>
      <c r="O42" s="328"/>
      <c r="P42" s="328"/>
      <c r="Q42" s="328"/>
      <c r="R42" s="328"/>
      <c r="S42" s="328"/>
      <c r="T42" s="328"/>
      <c r="U42" s="328"/>
      <c r="V42" s="1"/>
      <c r="AA42" s="332"/>
      <c r="AB42" s="341"/>
      <c r="AC42" s="328"/>
      <c r="AD42" s="328"/>
      <c r="AE42" s="328"/>
      <c r="AF42" s="328"/>
      <c r="AG42" s="328"/>
      <c r="AH42" s="328"/>
      <c r="AI42" s="328"/>
      <c r="AJ42" s="328"/>
      <c r="AK42" s="328"/>
      <c r="AL42" s="328"/>
      <c r="AM42" s="328"/>
      <c r="AN42" s="328"/>
    </row>
    <row r="43" spans="1:40" ht="29.25" customHeight="1" x14ac:dyDescent="0.25">
      <c r="A43" s="1"/>
      <c r="B43" s="329" t="s">
        <v>81</v>
      </c>
      <c r="C43" s="329"/>
      <c r="D43" s="15"/>
      <c r="E43" s="15"/>
      <c r="F43" s="15"/>
      <c r="G43" s="15"/>
      <c r="H43" s="15"/>
      <c r="I43" s="15"/>
      <c r="J43" s="15"/>
      <c r="K43" s="15"/>
      <c r="L43" s="1"/>
      <c r="M43" s="329" t="s">
        <v>81</v>
      </c>
      <c r="N43" s="329"/>
      <c r="O43" s="15"/>
      <c r="P43" s="15"/>
      <c r="Q43" s="15"/>
      <c r="R43" s="15"/>
      <c r="S43" s="15"/>
      <c r="T43" s="15"/>
      <c r="U43" s="15"/>
      <c r="V43" s="1"/>
      <c r="AA43" s="331"/>
      <c r="AB43" s="340" t="s">
        <v>71</v>
      </c>
      <c r="AC43" s="328"/>
      <c r="AD43" s="328">
        <v>6</v>
      </c>
      <c r="AE43" s="328"/>
      <c r="AF43" s="328">
        <v>6</v>
      </c>
      <c r="AG43" s="328"/>
      <c r="AH43" s="328"/>
      <c r="AI43" s="328"/>
      <c r="AJ43" s="328"/>
      <c r="AK43" s="328">
        <v>6</v>
      </c>
      <c r="AL43" s="328">
        <v>6</v>
      </c>
      <c r="AM43" s="328"/>
      <c r="AN43" s="328"/>
    </row>
    <row r="44" spans="1:40" x14ac:dyDescent="0.25">
      <c r="B44" s="1"/>
      <c r="C44" s="1"/>
      <c r="D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AA44" s="331"/>
      <c r="AB44" s="340"/>
      <c r="AC44" s="328"/>
      <c r="AD44" s="328"/>
      <c r="AE44" s="328"/>
      <c r="AF44" s="328"/>
      <c r="AG44" s="328"/>
      <c r="AH44" s="328"/>
      <c r="AI44" s="328"/>
      <c r="AJ44" s="328"/>
      <c r="AK44" s="328"/>
      <c r="AL44" s="328"/>
      <c r="AM44" s="328"/>
      <c r="AN44" s="328"/>
    </row>
    <row r="45" spans="1:40" ht="15.75" customHeight="1" thickBot="1" x14ac:dyDescent="0.3">
      <c r="A45" s="1"/>
      <c r="B45" s="1"/>
      <c r="C45" s="1"/>
      <c r="D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AA45" s="332"/>
      <c r="AB45" s="341"/>
      <c r="AC45" s="328"/>
      <c r="AD45" s="328"/>
      <c r="AE45" s="328"/>
      <c r="AF45" s="328"/>
      <c r="AG45" s="328"/>
      <c r="AH45" s="328"/>
      <c r="AI45" s="328"/>
      <c r="AJ45" s="328"/>
      <c r="AK45" s="328"/>
      <c r="AL45" s="328"/>
      <c r="AM45" s="328"/>
      <c r="AN45" s="328"/>
    </row>
    <row r="46" spans="1:40" ht="19.5" thickBot="1" x14ac:dyDescent="0.3">
      <c r="A46" s="342" t="s">
        <v>68</v>
      </c>
      <c r="B46" s="343"/>
      <c r="C46" s="344"/>
      <c r="D46" s="1"/>
      <c r="G46" s="1"/>
      <c r="H46" s="1"/>
      <c r="I46" s="1"/>
      <c r="J46" s="1"/>
      <c r="K46" s="1"/>
      <c r="L46" s="1"/>
      <c r="M46" s="342" t="s">
        <v>58</v>
      </c>
      <c r="N46" s="343"/>
      <c r="O46" s="344"/>
      <c r="P46" s="1"/>
      <c r="Q46" s="1"/>
      <c r="R46" s="1"/>
      <c r="S46" s="1"/>
      <c r="T46" s="1"/>
      <c r="U46" s="1"/>
      <c r="V46" s="1"/>
      <c r="AA46" s="330"/>
      <c r="AB46" s="339" t="s">
        <v>72</v>
      </c>
      <c r="AC46" s="328"/>
      <c r="AD46" s="328"/>
      <c r="AE46" s="328"/>
      <c r="AF46" s="328"/>
      <c r="AG46" s="328"/>
      <c r="AH46" s="328"/>
      <c r="AI46" s="328"/>
      <c r="AJ46" s="328"/>
      <c r="AK46" s="328">
        <v>5</v>
      </c>
      <c r="AL46" s="328">
        <v>6</v>
      </c>
      <c r="AM46" s="328"/>
      <c r="AN46" s="328"/>
    </row>
    <row r="47" spans="1:40" x14ac:dyDescent="0.25">
      <c r="A47" s="1"/>
      <c r="B47" s="1"/>
      <c r="C47" s="1"/>
      <c r="D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AA47" s="331"/>
      <c r="AB47" s="340"/>
      <c r="AC47" s="328"/>
      <c r="AD47" s="328"/>
      <c r="AE47" s="328"/>
      <c r="AF47" s="328"/>
      <c r="AG47" s="328"/>
      <c r="AH47" s="328"/>
      <c r="AI47" s="328"/>
      <c r="AJ47" s="328"/>
      <c r="AK47" s="328"/>
      <c r="AL47" s="328"/>
      <c r="AM47" s="328"/>
      <c r="AN47" s="328"/>
    </row>
    <row r="48" spans="1:40" ht="15" customHeight="1" thickBot="1" x14ac:dyDescent="0.3">
      <c r="A48" s="1"/>
      <c r="B48" s="1"/>
      <c r="C48" s="1"/>
      <c r="D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AA48" s="332"/>
      <c r="AB48" s="341"/>
      <c r="AC48" s="328"/>
      <c r="AD48" s="328"/>
      <c r="AE48" s="328"/>
      <c r="AF48" s="328"/>
      <c r="AG48" s="328"/>
      <c r="AH48" s="328"/>
      <c r="AI48" s="328"/>
      <c r="AJ48" s="328"/>
      <c r="AK48" s="328"/>
      <c r="AL48" s="328"/>
      <c r="AM48" s="328"/>
      <c r="AN48" s="328"/>
    </row>
    <row r="49" spans="1:40" x14ac:dyDescent="0.25">
      <c r="A49" s="1"/>
      <c r="B49" s="1"/>
      <c r="C49" s="1"/>
      <c r="D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AA49" s="331"/>
      <c r="AB49" s="339" t="s">
        <v>74</v>
      </c>
      <c r="AC49" s="328"/>
      <c r="AD49" s="328">
        <v>10</v>
      </c>
      <c r="AE49" s="328"/>
      <c r="AF49" s="328">
        <v>10</v>
      </c>
      <c r="AG49" s="328"/>
      <c r="AH49" s="328"/>
      <c r="AI49" s="328"/>
      <c r="AJ49" s="328"/>
      <c r="AK49" s="328">
        <v>8</v>
      </c>
      <c r="AL49" s="328">
        <v>10</v>
      </c>
      <c r="AM49" s="328"/>
      <c r="AN49" s="328"/>
    </row>
    <row r="50" spans="1:40" x14ac:dyDescent="0.2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AA50" s="331"/>
      <c r="AB50" s="340"/>
      <c r="AC50" s="328"/>
      <c r="AD50" s="328"/>
      <c r="AE50" s="328"/>
      <c r="AF50" s="328"/>
      <c r="AG50" s="328"/>
      <c r="AH50" s="328"/>
      <c r="AI50" s="328"/>
      <c r="AJ50" s="328"/>
      <c r="AK50" s="328"/>
      <c r="AL50" s="328"/>
      <c r="AM50" s="328"/>
      <c r="AN50" s="328"/>
    </row>
    <row r="51" spans="1:40" ht="15.75" thickBot="1" x14ac:dyDescent="0.3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AA51" s="331"/>
      <c r="AB51" s="340"/>
      <c r="AC51" s="328"/>
      <c r="AD51" s="328"/>
      <c r="AE51" s="328"/>
      <c r="AF51" s="328"/>
      <c r="AG51" s="328"/>
      <c r="AH51" s="328"/>
      <c r="AI51" s="328"/>
      <c r="AJ51" s="328"/>
      <c r="AK51" s="328"/>
      <c r="AL51" s="328"/>
      <c r="AM51" s="328"/>
      <c r="AN51" s="328"/>
    </row>
    <row r="52" spans="1:40" ht="15.75" thickBot="1" x14ac:dyDescent="0.3">
      <c r="A52" s="345"/>
      <c r="B52" s="345"/>
      <c r="C52" s="14">
        <v>1</v>
      </c>
      <c r="D52" s="14">
        <v>2</v>
      </c>
      <c r="E52" s="14">
        <v>3</v>
      </c>
      <c r="F52" s="14">
        <v>4</v>
      </c>
      <c r="G52" s="14">
        <v>5</v>
      </c>
      <c r="H52" s="14">
        <v>6</v>
      </c>
      <c r="I52" s="14">
        <v>7</v>
      </c>
      <c r="J52" s="14">
        <v>8</v>
      </c>
      <c r="K52" s="14">
        <v>9</v>
      </c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AA52" s="330"/>
      <c r="AB52" s="333" t="s">
        <v>77</v>
      </c>
      <c r="AC52" s="328">
        <v>20</v>
      </c>
      <c r="AD52" s="328"/>
      <c r="AE52" s="328">
        <v>20</v>
      </c>
      <c r="AF52" s="328"/>
      <c r="AG52" s="328">
        <v>20</v>
      </c>
      <c r="AH52" s="328">
        <v>20</v>
      </c>
      <c r="AI52" s="328">
        <v>20</v>
      </c>
      <c r="AJ52" s="328">
        <v>20</v>
      </c>
      <c r="AK52" s="328"/>
      <c r="AL52" s="328"/>
      <c r="AM52" s="328">
        <v>6</v>
      </c>
      <c r="AN52" s="328">
        <v>6</v>
      </c>
    </row>
    <row r="53" spans="1:40" ht="15.75" thickBot="1" x14ac:dyDescent="0.3">
      <c r="A53" s="330"/>
      <c r="B53" s="339" t="s">
        <v>69</v>
      </c>
      <c r="C53" s="328">
        <v>15</v>
      </c>
      <c r="D53" s="328">
        <v>15</v>
      </c>
      <c r="E53" s="328">
        <v>14</v>
      </c>
      <c r="F53" s="328">
        <v>11</v>
      </c>
      <c r="G53" s="328">
        <v>10</v>
      </c>
      <c r="H53" s="328">
        <v>20</v>
      </c>
      <c r="I53" s="328">
        <v>10</v>
      </c>
      <c r="J53" s="328">
        <v>10</v>
      </c>
      <c r="K53" s="328">
        <v>13</v>
      </c>
      <c r="L53" s="1"/>
      <c r="O53" s="14">
        <v>1</v>
      </c>
      <c r="P53" s="14">
        <v>2</v>
      </c>
      <c r="Q53" s="14">
        <v>3</v>
      </c>
      <c r="R53" s="14">
        <v>4</v>
      </c>
      <c r="S53" s="14">
        <v>5</v>
      </c>
      <c r="T53" s="14">
        <v>6</v>
      </c>
      <c r="U53" s="14">
        <v>7</v>
      </c>
      <c r="V53" s="14">
        <v>8</v>
      </c>
      <c r="W53" s="14">
        <v>9</v>
      </c>
      <c r="X53" s="14">
        <v>10</v>
      </c>
      <c r="Y53" s="14">
        <v>11</v>
      </c>
      <c r="AA53" s="331"/>
      <c r="AB53" s="334"/>
      <c r="AC53" s="328"/>
      <c r="AD53" s="328"/>
      <c r="AE53" s="328"/>
      <c r="AF53" s="328"/>
      <c r="AG53" s="328"/>
      <c r="AH53" s="328"/>
      <c r="AI53" s="328"/>
      <c r="AJ53" s="328"/>
      <c r="AK53" s="328"/>
      <c r="AL53" s="328"/>
      <c r="AM53" s="328"/>
      <c r="AN53" s="328"/>
    </row>
    <row r="54" spans="1:40" ht="15.75" thickBot="1" x14ac:dyDescent="0.3">
      <c r="A54" s="331"/>
      <c r="B54" s="340"/>
      <c r="C54" s="328"/>
      <c r="D54" s="328"/>
      <c r="E54" s="328"/>
      <c r="F54" s="328"/>
      <c r="G54" s="328"/>
      <c r="H54" s="328"/>
      <c r="I54" s="328"/>
      <c r="J54" s="328"/>
      <c r="K54" s="328"/>
      <c r="L54" s="1"/>
      <c r="M54" s="330"/>
      <c r="N54" s="339" t="s">
        <v>70</v>
      </c>
      <c r="O54" s="328">
        <v>20</v>
      </c>
      <c r="P54" s="328">
        <v>2</v>
      </c>
      <c r="Q54" s="328">
        <v>2</v>
      </c>
      <c r="R54" s="328">
        <v>10</v>
      </c>
      <c r="S54" s="328">
        <v>30</v>
      </c>
      <c r="T54" s="328">
        <v>1</v>
      </c>
      <c r="U54" s="328">
        <v>1</v>
      </c>
      <c r="V54" s="328"/>
      <c r="W54" s="336">
        <v>5</v>
      </c>
      <c r="X54" s="336">
        <v>20</v>
      </c>
      <c r="Y54" s="328">
        <v>10</v>
      </c>
      <c r="AA54" s="332"/>
      <c r="AB54" s="335"/>
      <c r="AC54" s="328"/>
      <c r="AD54" s="328"/>
      <c r="AE54" s="328"/>
      <c r="AF54" s="328"/>
      <c r="AG54" s="328"/>
      <c r="AH54" s="328"/>
      <c r="AI54" s="328"/>
      <c r="AJ54" s="328"/>
      <c r="AK54" s="328"/>
      <c r="AL54" s="328"/>
      <c r="AM54" s="328"/>
      <c r="AN54" s="328"/>
    </row>
    <row r="55" spans="1:40" ht="15.75" thickBot="1" x14ac:dyDescent="0.3">
      <c r="A55" s="332"/>
      <c r="B55" s="341"/>
      <c r="C55" s="328"/>
      <c r="D55" s="328"/>
      <c r="E55" s="328"/>
      <c r="F55" s="328"/>
      <c r="G55" s="328"/>
      <c r="H55" s="328"/>
      <c r="I55" s="328"/>
      <c r="J55" s="328"/>
      <c r="K55" s="328"/>
      <c r="L55" s="1"/>
      <c r="M55" s="331"/>
      <c r="N55" s="340"/>
      <c r="O55" s="328"/>
      <c r="P55" s="328"/>
      <c r="Q55" s="328"/>
      <c r="R55" s="328"/>
      <c r="S55" s="328"/>
      <c r="T55" s="328"/>
      <c r="U55" s="328"/>
      <c r="V55" s="328"/>
      <c r="W55" s="337"/>
      <c r="X55" s="337"/>
      <c r="Y55" s="328"/>
      <c r="AA55" s="330"/>
      <c r="AB55" s="339" t="s">
        <v>69</v>
      </c>
      <c r="AC55" s="371"/>
      <c r="AD55" s="336">
        <v>30</v>
      </c>
      <c r="AE55" s="336"/>
      <c r="AF55" s="336">
        <v>30</v>
      </c>
      <c r="AG55" s="336"/>
      <c r="AH55" s="336"/>
      <c r="AI55" s="336"/>
      <c r="AJ55" s="336"/>
      <c r="AK55" s="336">
        <v>20</v>
      </c>
      <c r="AL55" s="336"/>
      <c r="AM55" s="336"/>
      <c r="AN55" s="336"/>
    </row>
    <row r="56" spans="1:40" ht="15.75" thickBot="1" x14ac:dyDescent="0.3">
      <c r="A56" s="329" t="s">
        <v>81</v>
      </c>
      <c r="B56" s="329"/>
      <c r="C56" s="15"/>
      <c r="D56" s="15"/>
      <c r="E56" s="15"/>
      <c r="F56" s="15"/>
      <c r="G56" s="15"/>
      <c r="H56" s="15"/>
      <c r="I56" s="15"/>
      <c r="J56" s="15"/>
      <c r="K56" s="15"/>
      <c r="L56" s="1"/>
      <c r="M56" s="332"/>
      <c r="N56" s="341"/>
      <c r="O56" s="328"/>
      <c r="P56" s="328"/>
      <c r="Q56" s="328"/>
      <c r="R56" s="328"/>
      <c r="S56" s="328"/>
      <c r="T56" s="328"/>
      <c r="U56" s="328"/>
      <c r="V56" s="328"/>
      <c r="W56" s="338"/>
      <c r="X56" s="338"/>
      <c r="Y56" s="328"/>
      <c r="AA56" s="331"/>
      <c r="AB56" s="340"/>
      <c r="AC56" s="372"/>
      <c r="AD56" s="337"/>
      <c r="AE56" s="337"/>
      <c r="AF56" s="337"/>
      <c r="AG56" s="337"/>
      <c r="AH56" s="337"/>
      <c r="AI56" s="337"/>
      <c r="AJ56" s="337"/>
      <c r="AK56" s="337"/>
      <c r="AL56" s="337"/>
      <c r="AM56" s="337"/>
      <c r="AN56" s="337"/>
    </row>
    <row r="57" spans="1:40" ht="15.75" thickBot="1" x14ac:dyDescent="0.3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331"/>
      <c r="N57" s="339" t="s">
        <v>71</v>
      </c>
      <c r="O57" s="328">
        <v>4</v>
      </c>
      <c r="P57" s="328"/>
      <c r="Q57" s="328"/>
      <c r="R57" s="328"/>
      <c r="S57" s="328"/>
      <c r="T57" s="328"/>
      <c r="U57" s="328"/>
      <c r="V57" s="328"/>
      <c r="W57" s="328"/>
      <c r="X57" s="328"/>
      <c r="Y57" s="328">
        <v>2</v>
      </c>
      <c r="AA57" s="332"/>
      <c r="AB57" s="341"/>
      <c r="AC57" s="373"/>
      <c r="AD57" s="338"/>
      <c r="AE57" s="338"/>
      <c r="AF57" s="338"/>
      <c r="AG57" s="338"/>
      <c r="AH57" s="338"/>
      <c r="AI57" s="338"/>
      <c r="AJ57" s="338"/>
      <c r="AK57" s="338"/>
      <c r="AL57" s="338"/>
      <c r="AM57" s="338"/>
      <c r="AN57" s="338"/>
    </row>
    <row r="58" spans="1:40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331"/>
      <c r="N58" s="340"/>
      <c r="O58" s="328"/>
      <c r="P58" s="328"/>
      <c r="Q58" s="328"/>
      <c r="R58" s="328"/>
      <c r="S58" s="328"/>
      <c r="T58" s="328"/>
      <c r="U58" s="328"/>
      <c r="V58" s="328"/>
      <c r="W58" s="328"/>
      <c r="X58" s="328"/>
      <c r="Y58" s="328"/>
      <c r="AA58" s="329" t="s">
        <v>81</v>
      </c>
      <c r="AB58" s="329"/>
      <c r="AC58" s="15"/>
      <c r="AD58" s="15"/>
      <c r="AE58" s="15"/>
      <c r="AF58" s="15"/>
      <c r="AG58" s="15"/>
      <c r="AH58" s="15"/>
      <c r="AI58" s="15"/>
      <c r="AJ58" s="15"/>
      <c r="AK58" s="15"/>
      <c r="AL58" s="15"/>
      <c r="AM58" s="15"/>
      <c r="AN58" s="15"/>
    </row>
    <row r="59" spans="1:40" ht="15.75" thickBot="1" x14ac:dyDescent="0.3">
      <c r="D59" s="1"/>
      <c r="E59" s="1"/>
      <c r="F59" s="1"/>
      <c r="G59" s="1"/>
      <c r="H59" s="1"/>
      <c r="I59" s="1"/>
      <c r="J59" s="1"/>
      <c r="K59" s="1"/>
      <c r="L59" s="1"/>
      <c r="M59" s="332"/>
      <c r="N59" s="341"/>
      <c r="O59" s="328"/>
      <c r="P59" s="328"/>
      <c r="Q59" s="328"/>
      <c r="R59" s="328"/>
      <c r="S59" s="328"/>
      <c r="T59" s="328"/>
      <c r="U59" s="328"/>
      <c r="V59" s="328"/>
      <c r="W59" s="328"/>
      <c r="X59" s="328"/>
      <c r="Y59" s="328"/>
    </row>
    <row r="60" spans="1:40" ht="19.5" thickBot="1" x14ac:dyDescent="0.3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330"/>
      <c r="N60" s="339" t="s">
        <v>72</v>
      </c>
      <c r="O60" s="328">
        <v>5</v>
      </c>
      <c r="P60" s="328"/>
      <c r="Q60" s="328"/>
      <c r="R60" s="328"/>
      <c r="S60" s="328"/>
      <c r="T60" s="328"/>
      <c r="U60" s="328"/>
      <c r="V60" s="328"/>
      <c r="W60" s="328"/>
      <c r="X60" s="328"/>
      <c r="Y60" s="328">
        <v>5</v>
      </c>
      <c r="AA60" s="342" t="s">
        <v>78</v>
      </c>
      <c r="AB60" s="343"/>
      <c r="AC60" s="344"/>
    </row>
    <row r="61" spans="1:40" ht="19.5" thickBot="1" x14ac:dyDescent="0.3">
      <c r="A61" s="342" t="s">
        <v>75</v>
      </c>
      <c r="B61" s="343"/>
      <c r="C61" s="344"/>
      <c r="D61" s="1"/>
      <c r="E61" s="1"/>
      <c r="F61" s="1"/>
      <c r="G61" s="1"/>
      <c r="H61" s="1"/>
      <c r="I61" s="1"/>
      <c r="J61" s="1"/>
      <c r="K61" s="1"/>
      <c r="L61" s="1"/>
      <c r="M61" s="331"/>
      <c r="N61" s="340"/>
      <c r="O61" s="328"/>
      <c r="P61" s="328"/>
      <c r="Q61" s="328"/>
      <c r="R61" s="328"/>
      <c r="S61" s="328"/>
      <c r="T61" s="328"/>
      <c r="U61" s="328"/>
      <c r="V61" s="328"/>
      <c r="W61" s="328"/>
      <c r="X61" s="328"/>
      <c r="Y61" s="328"/>
    </row>
    <row r="62" spans="1:40" ht="15.75" thickBot="1" x14ac:dyDescent="0.3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332"/>
      <c r="N62" s="341"/>
      <c r="O62" s="328"/>
      <c r="P62" s="328"/>
      <c r="Q62" s="328"/>
      <c r="R62" s="328"/>
      <c r="S62" s="328"/>
      <c r="T62" s="328"/>
      <c r="U62" s="328"/>
      <c r="V62" s="328"/>
      <c r="W62" s="328"/>
      <c r="X62" s="328"/>
      <c r="Y62" s="328"/>
    </row>
    <row r="63" spans="1:40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331"/>
      <c r="N63" s="339" t="s">
        <v>73</v>
      </c>
      <c r="O63" s="328"/>
      <c r="P63" s="328">
        <v>2</v>
      </c>
      <c r="Q63" s="328">
        <v>2</v>
      </c>
      <c r="R63" s="328">
        <v>3</v>
      </c>
      <c r="S63" s="328">
        <v>6</v>
      </c>
      <c r="T63" s="328">
        <v>1</v>
      </c>
      <c r="U63" s="328">
        <v>1</v>
      </c>
      <c r="V63" s="328">
        <v>1</v>
      </c>
      <c r="W63" s="328">
        <v>2</v>
      </c>
      <c r="X63" s="328">
        <v>4</v>
      </c>
      <c r="Y63" s="328"/>
    </row>
    <row r="64" spans="1:40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331"/>
      <c r="N64" s="340"/>
      <c r="O64" s="328"/>
      <c r="P64" s="328"/>
      <c r="Q64" s="328"/>
      <c r="R64" s="328"/>
      <c r="S64" s="328"/>
      <c r="T64" s="328"/>
      <c r="U64" s="328"/>
      <c r="V64" s="328"/>
      <c r="W64" s="328"/>
      <c r="X64" s="328"/>
      <c r="Y64" s="328"/>
    </row>
    <row r="65" spans="1:34" ht="15.75" thickBot="1" x14ac:dyDescent="0.3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331"/>
      <c r="N65" s="340"/>
      <c r="O65" s="328"/>
      <c r="P65" s="328"/>
      <c r="Q65" s="328"/>
      <c r="R65" s="328"/>
      <c r="S65" s="328"/>
      <c r="T65" s="328"/>
      <c r="U65" s="328"/>
      <c r="V65" s="328"/>
      <c r="W65" s="328"/>
      <c r="X65" s="328"/>
      <c r="Y65" s="328"/>
    </row>
    <row r="66" spans="1:34" x14ac:dyDescent="0.25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330"/>
      <c r="N66" s="333" t="s">
        <v>74</v>
      </c>
      <c r="O66" s="328"/>
      <c r="P66" s="328"/>
      <c r="Q66" s="328"/>
      <c r="R66" s="328"/>
      <c r="S66" s="328"/>
      <c r="T66" s="328"/>
      <c r="U66" s="328"/>
      <c r="V66" s="328"/>
      <c r="W66" s="328"/>
      <c r="X66" s="328"/>
      <c r="Y66" s="328">
        <v>4</v>
      </c>
    </row>
    <row r="67" spans="1:34" ht="15.75" thickBot="1" x14ac:dyDescent="0.3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331"/>
      <c r="N67" s="334"/>
      <c r="O67" s="328"/>
      <c r="P67" s="328"/>
      <c r="Q67" s="328"/>
      <c r="R67" s="328"/>
      <c r="S67" s="328"/>
      <c r="T67" s="328"/>
      <c r="U67" s="328"/>
      <c r="V67" s="328"/>
      <c r="W67" s="328"/>
      <c r="X67" s="328"/>
      <c r="Y67" s="328"/>
      <c r="AA67" s="345"/>
      <c r="AB67" s="345"/>
      <c r="AC67" s="14">
        <v>1</v>
      </c>
      <c r="AD67" s="14">
        <v>2</v>
      </c>
      <c r="AE67" s="14">
        <v>3</v>
      </c>
      <c r="AF67" s="14">
        <v>4</v>
      </c>
      <c r="AG67" s="14">
        <v>5</v>
      </c>
      <c r="AH67" s="14">
        <v>6</v>
      </c>
    </row>
    <row r="68" spans="1:34" ht="15.75" thickBot="1" x14ac:dyDescent="0.3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332"/>
      <c r="N68" s="335"/>
      <c r="O68" s="328"/>
      <c r="P68" s="328"/>
      <c r="Q68" s="328"/>
      <c r="R68" s="328"/>
      <c r="S68" s="328"/>
      <c r="T68" s="328"/>
      <c r="U68" s="328"/>
      <c r="V68" s="328"/>
      <c r="W68" s="328"/>
      <c r="X68" s="328"/>
      <c r="Y68" s="328"/>
      <c r="AA68" s="330"/>
      <c r="AB68" s="339" t="s">
        <v>70</v>
      </c>
      <c r="AC68" s="328">
        <v>10</v>
      </c>
      <c r="AD68" s="328">
        <v>10</v>
      </c>
      <c r="AE68" s="328">
        <v>10</v>
      </c>
      <c r="AF68" s="328">
        <v>10</v>
      </c>
      <c r="AG68" s="328">
        <v>6</v>
      </c>
      <c r="AH68" s="328">
        <v>6</v>
      </c>
    </row>
    <row r="69" spans="1:34" ht="28.5" customHeight="1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329" t="s">
        <v>81</v>
      </c>
      <c r="N69" s="329"/>
      <c r="O69" s="15"/>
      <c r="P69" s="15"/>
      <c r="Q69" s="15"/>
      <c r="R69" s="15"/>
      <c r="S69" s="15"/>
      <c r="T69" s="15"/>
      <c r="U69" s="15"/>
      <c r="V69" s="15"/>
      <c r="W69" s="15"/>
      <c r="X69" s="15"/>
      <c r="Y69" s="15"/>
      <c r="AA69" s="331"/>
      <c r="AB69" s="340"/>
      <c r="AC69" s="328"/>
      <c r="AD69" s="328"/>
      <c r="AE69" s="328"/>
      <c r="AF69" s="328"/>
      <c r="AG69" s="328"/>
      <c r="AH69" s="328"/>
    </row>
    <row r="70" spans="1:34" ht="15.75" thickBot="1" x14ac:dyDescent="0.3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Q70" s="1"/>
      <c r="R70" s="1"/>
      <c r="S70" s="1"/>
      <c r="T70" s="1"/>
      <c r="U70" s="1"/>
      <c r="V70" s="1"/>
      <c r="AA70" s="331"/>
      <c r="AB70" s="340"/>
      <c r="AC70" s="328"/>
      <c r="AD70" s="328"/>
      <c r="AE70" s="328"/>
      <c r="AF70" s="328"/>
      <c r="AG70" s="328"/>
      <c r="AH70" s="328"/>
    </row>
    <row r="71" spans="1:34" x14ac:dyDescent="0.25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Q71" s="1"/>
      <c r="R71" s="1"/>
      <c r="S71" s="1"/>
      <c r="T71" s="1"/>
      <c r="U71" s="1"/>
      <c r="V71" s="1"/>
      <c r="AA71" s="330"/>
      <c r="AB71" s="339" t="s">
        <v>66</v>
      </c>
      <c r="AC71" s="328">
        <v>4</v>
      </c>
      <c r="AD71" s="328">
        <v>4</v>
      </c>
      <c r="AE71" s="328">
        <v>4</v>
      </c>
      <c r="AF71" s="328">
        <v>4</v>
      </c>
      <c r="AG71" s="328">
        <v>2</v>
      </c>
      <c r="AH71" s="328">
        <v>1</v>
      </c>
    </row>
    <row r="72" spans="1:34" ht="15.75" thickBot="1" x14ac:dyDescent="0.3">
      <c r="A72" s="1"/>
      <c r="B72" s="1"/>
      <c r="C72" s="14">
        <v>1</v>
      </c>
      <c r="D72" s="14">
        <v>2</v>
      </c>
      <c r="E72" s="14">
        <v>3</v>
      </c>
      <c r="F72" s="14">
        <v>4</v>
      </c>
      <c r="G72" s="14">
        <v>5</v>
      </c>
      <c r="H72" s="14">
        <v>6</v>
      </c>
      <c r="I72" s="14">
        <v>7</v>
      </c>
      <c r="J72" s="14">
        <v>8</v>
      </c>
      <c r="K72" s="14">
        <v>9</v>
      </c>
      <c r="L72" s="14">
        <v>10</v>
      </c>
      <c r="M72" s="14">
        <v>11</v>
      </c>
      <c r="N72" s="14">
        <v>12</v>
      </c>
      <c r="O72" s="17">
        <v>13</v>
      </c>
      <c r="P72" s="17">
        <v>14</v>
      </c>
      <c r="Q72" s="14">
        <v>15</v>
      </c>
      <c r="R72" s="14">
        <v>16</v>
      </c>
      <c r="S72" s="14">
        <v>17</v>
      </c>
      <c r="T72" s="14">
        <v>18</v>
      </c>
      <c r="U72" s="14">
        <v>19</v>
      </c>
      <c r="V72" s="14">
        <v>20</v>
      </c>
      <c r="AA72" s="331"/>
      <c r="AB72" s="340"/>
      <c r="AC72" s="328"/>
      <c r="AD72" s="328"/>
      <c r="AE72" s="328"/>
      <c r="AF72" s="328"/>
      <c r="AG72" s="328"/>
      <c r="AH72" s="328"/>
    </row>
    <row r="73" spans="1:34" ht="15.75" thickBot="1" x14ac:dyDescent="0.3">
      <c r="A73" s="330"/>
      <c r="B73" s="339" t="s">
        <v>70</v>
      </c>
      <c r="C73" s="328">
        <v>5</v>
      </c>
      <c r="D73" s="328"/>
      <c r="E73" s="328">
        <v>5</v>
      </c>
      <c r="F73" s="328"/>
      <c r="G73" s="328">
        <v>5</v>
      </c>
      <c r="H73" s="328"/>
      <c r="I73" s="328">
        <v>5</v>
      </c>
      <c r="J73" s="328"/>
      <c r="K73" s="328">
        <v>5</v>
      </c>
      <c r="L73" s="328"/>
      <c r="M73" s="328">
        <v>5</v>
      </c>
      <c r="N73" s="328"/>
      <c r="O73" s="328">
        <v>5</v>
      </c>
      <c r="P73" s="328"/>
      <c r="Q73" s="328">
        <v>5</v>
      </c>
      <c r="R73" s="328"/>
      <c r="S73" s="328">
        <v>5</v>
      </c>
      <c r="T73" s="328"/>
      <c r="U73" s="328">
        <v>5</v>
      </c>
      <c r="V73" s="328"/>
      <c r="AA73" s="332"/>
      <c r="AB73" s="341"/>
      <c r="AC73" s="328"/>
      <c r="AD73" s="328"/>
      <c r="AE73" s="328"/>
      <c r="AF73" s="328"/>
      <c r="AG73" s="328"/>
      <c r="AH73" s="328"/>
    </row>
    <row r="74" spans="1:34" x14ac:dyDescent="0.25">
      <c r="A74" s="331"/>
      <c r="B74" s="340"/>
      <c r="C74" s="328"/>
      <c r="D74" s="328"/>
      <c r="E74" s="328"/>
      <c r="F74" s="328"/>
      <c r="G74" s="328"/>
      <c r="H74" s="328"/>
      <c r="I74" s="328"/>
      <c r="J74" s="328"/>
      <c r="K74" s="328"/>
      <c r="L74" s="328"/>
      <c r="M74" s="328"/>
      <c r="N74" s="328"/>
      <c r="O74" s="328"/>
      <c r="P74" s="328"/>
      <c r="Q74" s="328"/>
      <c r="R74" s="328"/>
      <c r="S74" s="328"/>
      <c r="T74" s="328"/>
      <c r="U74" s="328"/>
      <c r="V74" s="328"/>
      <c r="AA74" s="330"/>
      <c r="AB74" s="333" t="s">
        <v>77</v>
      </c>
      <c r="AC74" s="328">
        <v>10</v>
      </c>
      <c r="AD74" s="328">
        <v>10</v>
      </c>
      <c r="AE74" s="328">
        <v>10</v>
      </c>
      <c r="AF74" s="328">
        <v>10</v>
      </c>
      <c r="AG74" s="328">
        <v>6</v>
      </c>
      <c r="AH74" s="328">
        <v>6</v>
      </c>
    </row>
    <row r="75" spans="1:34" ht="15.75" thickBot="1" x14ac:dyDescent="0.3">
      <c r="A75" s="332"/>
      <c r="B75" s="341"/>
      <c r="C75" s="328"/>
      <c r="D75" s="328"/>
      <c r="E75" s="328"/>
      <c r="F75" s="328"/>
      <c r="G75" s="328"/>
      <c r="H75" s="328"/>
      <c r="I75" s="328"/>
      <c r="J75" s="328"/>
      <c r="K75" s="328"/>
      <c r="L75" s="328"/>
      <c r="M75" s="328"/>
      <c r="N75" s="328"/>
      <c r="O75" s="328"/>
      <c r="P75" s="328"/>
      <c r="Q75" s="328"/>
      <c r="R75" s="328"/>
      <c r="S75" s="328"/>
      <c r="T75" s="328"/>
      <c r="U75" s="328"/>
      <c r="V75" s="328"/>
      <c r="AA75" s="331"/>
      <c r="AB75" s="334"/>
      <c r="AC75" s="328"/>
      <c r="AD75" s="328"/>
      <c r="AE75" s="328"/>
      <c r="AF75" s="328"/>
      <c r="AG75" s="328"/>
      <c r="AH75" s="328"/>
    </row>
    <row r="76" spans="1:34" ht="15.75" thickBot="1" x14ac:dyDescent="0.3">
      <c r="A76" s="331"/>
      <c r="B76" s="339" t="s">
        <v>71</v>
      </c>
      <c r="C76" s="328"/>
      <c r="D76" s="328">
        <v>22</v>
      </c>
      <c r="E76" s="328"/>
      <c r="F76" s="328">
        <v>2</v>
      </c>
      <c r="G76" s="328"/>
      <c r="H76" s="328">
        <v>2</v>
      </c>
      <c r="I76" s="328"/>
      <c r="J76" s="328">
        <v>2</v>
      </c>
      <c r="K76" s="328"/>
      <c r="L76" s="328">
        <v>3</v>
      </c>
      <c r="M76" s="328"/>
      <c r="N76" s="328">
        <v>1</v>
      </c>
      <c r="O76" s="328"/>
      <c r="P76" s="328">
        <v>1</v>
      </c>
      <c r="Q76" s="328"/>
      <c r="R76" s="328">
        <v>1</v>
      </c>
      <c r="S76" s="328"/>
      <c r="T76" s="328">
        <v>1</v>
      </c>
      <c r="U76" s="328"/>
      <c r="V76" s="328">
        <v>1</v>
      </c>
      <c r="AA76" s="332"/>
      <c r="AB76" s="335"/>
      <c r="AC76" s="328"/>
      <c r="AD76" s="328"/>
      <c r="AE76" s="328"/>
      <c r="AF76" s="328"/>
      <c r="AG76" s="328"/>
      <c r="AH76" s="328"/>
    </row>
    <row r="77" spans="1:34" x14ac:dyDescent="0.25">
      <c r="A77" s="331"/>
      <c r="B77" s="340"/>
      <c r="C77" s="328"/>
      <c r="D77" s="328"/>
      <c r="E77" s="328"/>
      <c r="F77" s="328"/>
      <c r="G77" s="328"/>
      <c r="H77" s="328"/>
      <c r="I77" s="328"/>
      <c r="J77" s="328"/>
      <c r="K77" s="328"/>
      <c r="L77" s="328"/>
      <c r="M77" s="328"/>
      <c r="N77" s="328"/>
      <c r="O77" s="328"/>
      <c r="P77" s="328"/>
      <c r="Q77" s="328"/>
      <c r="R77" s="328"/>
      <c r="S77" s="328"/>
      <c r="T77" s="328"/>
      <c r="U77" s="328"/>
      <c r="V77" s="328"/>
      <c r="AA77" s="329" t="s">
        <v>81</v>
      </c>
      <c r="AB77" s="329"/>
      <c r="AC77" s="15"/>
      <c r="AD77" s="15"/>
      <c r="AE77" s="15"/>
      <c r="AF77" s="15"/>
      <c r="AG77" s="15"/>
      <c r="AH77" s="15"/>
    </row>
    <row r="78" spans="1:34" ht="15.75" thickBot="1" x14ac:dyDescent="0.3">
      <c r="A78" s="332"/>
      <c r="B78" s="341"/>
      <c r="C78" s="328"/>
      <c r="D78" s="328"/>
      <c r="E78" s="328"/>
      <c r="F78" s="328"/>
      <c r="G78" s="328"/>
      <c r="H78" s="328"/>
      <c r="I78" s="328"/>
      <c r="J78" s="328"/>
      <c r="K78" s="328"/>
      <c r="L78" s="328"/>
      <c r="M78" s="328"/>
      <c r="N78" s="328"/>
      <c r="O78" s="328"/>
      <c r="P78" s="328"/>
      <c r="Q78" s="328"/>
      <c r="R78" s="328"/>
      <c r="S78" s="328"/>
      <c r="T78" s="328"/>
      <c r="U78" s="328"/>
      <c r="V78" s="328"/>
    </row>
    <row r="79" spans="1:34" x14ac:dyDescent="0.25">
      <c r="A79" s="331"/>
      <c r="B79" s="339" t="s">
        <v>73</v>
      </c>
      <c r="C79" s="328">
        <v>2</v>
      </c>
      <c r="D79" s="328"/>
      <c r="E79" s="328">
        <v>2</v>
      </c>
      <c r="F79" s="328"/>
      <c r="G79" s="328">
        <v>2</v>
      </c>
      <c r="H79" s="328"/>
      <c r="I79" s="328">
        <v>2</v>
      </c>
      <c r="J79" s="328"/>
      <c r="K79" s="328">
        <v>2</v>
      </c>
      <c r="L79" s="328"/>
      <c r="M79" s="328">
        <v>1</v>
      </c>
      <c r="N79" s="328"/>
      <c r="O79" s="328">
        <v>1</v>
      </c>
      <c r="P79" s="328"/>
      <c r="Q79" s="328">
        <v>1</v>
      </c>
      <c r="R79" s="328"/>
      <c r="S79" s="328">
        <v>1</v>
      </c>
      <c r="T79" s="328"/>
      <c r="U79" s="328">
        <v>1</v>
      </c>
      <c r="V79" s="328"/>
    </row>
    <row r="80" spans="1:34" x14ac:dyDescent="0.25">
      <c r="A80" s="331"/>
      <c r="B80" s="340"/>
      <c r="C80" s="328"/>
      <c r="D80" s="328"/>
      <c r="E80" s="328"/>
      <c r="F80" s="328"/>
      <c r="G80" s="328"/>
      <c r="H80" s="328"/>
      <c r="I80" s="328"/>
      <c r="J80" s="328"/>
      <c r="K80" s="328"/>
      <c r="L80" s="328"/>
      <c r="M80" s="328"/>
      <c r="N80" s="328"/>
      <c r="O80" s="328"/>
      <c r="P80" s="328"/>
      <c r="Q80" s="328"/>
      <c r="R80" s="328"/>
      <c r="S80" s="328"/>
      <c r="T80" s="328"/>
      <c r="U80" s="328"/>
      <c r="V80" s="328"/>
    </row>
    <row r="81" spans="1:23" ht="15.75" thickBot="1" x14ac:dyDescent="0.3">
      <c r="A81" s="332"/>
      <c r="B81" s="341"/>
      <c r="C81" s="328"/>
      <c r="D81" s="328"/>
      <c r="E81" s="328"/>
      <c r="F81" s="328"/>
      <c r="G81" s="328"/>
      <c r="H81" s="328"/>
      <c r="I81" s="328"/>
      <c r="J81" s="328"/>
      <c r="K81" s="328"/>
      <c r="L81" s="328"/>
      <c r="M81" s="328"/>
      <c r="N81" s="328"/>
      <c r="O81" s="328"/>
      <c r="P81" s="328"/>
      <c r="Q81" s="328"/>
      <c r="R81" s="328"/>
      <c r="S81" s="328"/>
      <c r="T81" s="328"/>
      <c r="U81" s="328"/>
      <c r="V81" s="328"/>
    </row>
    <row r="82" spans="1:23" x14ac:dyDescent="0.25">
      <c r="A82" s="329" t="s">
        <v>81</v>
      </c>
      <c r="B82" s="329"/>
      <c r="C82" s="15"/>
      <c r="D82" s="15"/>
      <c r="E82" s="15"/>
      <c r="F82" s="15"/>
      <c r="G82" s="15"/>
      <c r="H82" s="15"/>
      <c r="I82" s="15"/>
      <c r="J82" s="15"/>
      <c r="K82" s="15"/>
      <c r="L82" s="15"/>
      <c r="M82" s="15"/>
      <c r="N82" s="15"/>
      <c r="O82" s="15"/>
      <c r="P82" s="15"/>
      <c r="Q82" s="15"/>
      <c r="R82" s="15"/>
      <c r="S82" s="15"/>
      <c r="T82" s="15"/>
      <c r="U82" s="15"/>
      <c r="V82" s="15"/>
      <c r="W82" s="16"/>
    </row>
    <row r="83" spans="1:23" ht="15.75" thickBot="1" x14ac:dyDescent="0.3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</row>
    <row r="84" spans="1:23" ht="19.5" thickBot="1" x14ac:dyDescent="0.3">
      <c r="A84" s="342" t="s">
        <v>60</v>
      </c>
      <c r="B84" s="343"/>
      <c r="C84" s="344"/>
      <c r="D84" s="1"/>
      <c r="E84" s="1"/>
      <c r="F84" s="1"/>
      <c r="G84" s="1"/>
      <c r="H84" s="1"/>
      <c r="I84" s="1"/>
      <c r="J84" s="1"/>
      <c r="K84" s="1"/>
      <c r="L84" s="1"/>
    </row>
    <row r="85" spans="1:23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</row>
    <row r="86" spans="1:23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</row>
    <row r="87" spans="1:23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</row>
    <row r="88" spans="1:23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</row>
    <row r="89" spans="1:23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</row>
    <row r="90" spans="1:23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</row>
    <row r="91" spans="1:23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</row>
    <row r="92" spans="1:23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</row>
    <row r="93" spans="1:23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</row>
    <row r="94" spans="1:23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</row>
    <row r="95" spans="1:23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</row>
    <row r="96" spans="1:23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</row>
    <row r="97" spans="1:29" x14ac:dyDescent="0.25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</row>
    <row r="98" spans="1:29" x14ac:dyDescent="0.25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</row>
    <row r="99" spans="1:29" ht="15.75" thickBot="1" x14ac:dyDescent="0.3">
      <c r="C99" s="33">
        <v>1</v>
      </c>
      <c r="D99" s="33">
        <v>2</v>
      </c>
      <c r="E99" s="33">
        <v>3</v>
      </c>
      <c r="F99" s="33">
        <v>4</v>
      </c>
      <c r="G99" s="33">
        <v>5</v>
      </c>
      <c r="H99" s="33">
        <v>6</v>
      </c>
      <c r="I99" s="33">
        <v>7</v>
      </c>
      <c r="J99" s="33">
        <v>8</v>
      </c>
      <c r="K99" s="33">
        <v>9</v>
      </c>
      <c r="L99" s="33">
        <v>10</v>
      </c>
      <c r="M99" s="33">
        <v>11</v>
      </c>
      <c r="N99" s="33">
        <v>12</v>
      </c>
      <c r="O99" s="32">
        <v>13</v>
      </c>
      <c r="P99" s="32">
        <v>14</v>
      </c>
      <c r="Q99" s="33">
        <v>15</v>
      </c>
      <c r="R99" s="33">
        <v>16</v>
      </c>
      <c r="S99" s="33">
        <v>17</v>
      </c>
      <c r="T99" s="33">
        <v>18</v>
      </c>
      <c r="U99" s="33">
        <v>19</v>
      </c>
      <c r="V99" s="33">
        <v>20</v>
      </c>
      <c r="W99" s="32">
        <v>21</v>
      </c>
      <c r="X99" s="32">
        <v>22</v>
      </c>
      <c r="Y99" s="32">
        <v>23</v>
      </c>
      <c r="Z99" s="32">
        <v>24</v>
      </c>
      <c r="AA99" s="32">
        <v>25</v>
      </c>
      <c r="AB99" s="32">
        <v>26</v>
      </c>
      <c r="AC99" s="32">
        <v>27</v>
      </c>
    </row>
    <row r="100" spans="1:29" x14ac:dyDescent="0.25">
      <c r="A100" s="378"/>
      <c r="B100" s="379" t="s">
        <v>70</v>
      </c>
      <c r="C100" s="377">
        <v>20</v>
      </c>
      <c r="D100" s="328">
        <v>60</v>
      </c>
      <c r="E100" s="328">
        <v>20</v>
      </c>
      <c r="F100" s="328">
        <v>20</v>
      </c>
      <c r="G100" s="328">
        <v>50</v>
      </c>
      <c r="H100" s="328">
        <v>20</v>
      </c>
      <c r="I100" s="328">
        <v>20</v>
      </c>
      <c r="J100" s="328">
        <v>20</v>
      </c>
      <c r="K100" s="328">
        <v>10</v>
      </c>
      <c r="L100" s="328">
        <v>15</v>
      </c>
      <c r="M100" s="328">
        <v>10</v>
      </c>
      <c r="N100" s="328">
        <v>15</v>
      </c>
      <c r="O100" s="328">
        <v>20</v>
      </c>
      <c r="P100" s="328">
        <v>20</v>
      </c>
      <c r="Q100" s="328">
        <v>15</v>
      </c>
      <c r="R100" s="328">
        <v>15</v>
      </c>
      <c r="S100" s="328">
        <v>20</v>
      </c>
      <c r="T100" s="328">
        <v>15</v>
      </c>
      <c r="U100" s="328">
        <v>10</v>
      </c>
      <c r="V100" s="328">
        <v>15</v>
      </c>
      <c r="W100" s="328">
        <v>10</v>
      </c>
      <c r="X100" s="328">
        <v>10</v>
      </c>
      <c r="Y100" s="328">
        <v>10</v>
      </c>
      <c r="Z100" s="328">
        <v>10</v>
      </c>
      <c r="AA100" s="328">
        <v>10</v>
      </c>
      <c r="AB100" s="328">
        <v>10</v>
      </c>
      <c r="AC100" s="328">
        <v>5</v>
      </c>
    </row>
    <row r="101" spans="1:29" x14ac:dyDescent="0.25">
      <c r="A101" s="368"/>
      <c r="B101" s="380"/>
      <c r="C101" s="377"/>
      <c r="D101" s="328"/>
      <c r="E101" s="328"/>
      <c r="F101" s="328"/>
      <c r="G101" s="328"/>
      <c r="H101" s="328"/>
      <c r="I101" s="328"/>
      <c r="J101" s="328"/>
      <c r="K101" s="328"/>
      <c r="L101" s="328"/>
      <c r="M101" s="328"/>
      <c r="N101" s="328"/>
      <c r="O101" s="328"/>
      <c r="P101" s="328"/>
      <c r="Q101" s="328"/>
      <c r="R101" s="328"/>
      <c r="S101" s="328"/>
      <c r="T101" s="328"/>
      <c r="U101" s="328"/>
      <c r="V101" s="328"/>
      <c r="W101" s="328"/>
      <c r="X101" s="328"/>
      <c r="Y101" s="328"/>
      <c r="Z101" s="328"/>
      <c r="AA101" s="328"/>
      <c r="AB101" s="328"/>
      <c r="AC101" s="328"/>
    </row>
    <row r="102" spans="1:29" ht="15.75" thickBot="1" x14ac:dyDescent="0.3">
      <c r="A102" s="368"/>
      <c r="B102" s="380"/>
      <c r="C102" s="377"/>
      <c r="D102" s="328"/>
      <c r="E102" s="328"/>
      <c r="F102" s="328"/>
      <c r="G102" s="328"/>
      <c r="H102" s="328"/>
      <c r="I102" s="328"/>
      <c r="J102" s="328"/>
      <c r="K102" s="328"/>
      <c r="L102" s="328"/>
      <c r="M102" s="328"/>
      <c r="N102" s="328"/>
      <c r="O102" s="328"/>
      <c r="P102" s="328"/>
      <c r="Q102" s="328"/>
      <c r="R102" s="328"/>
      <c r="S102" s="328"/>
      <c r="T102" s="328"/>
      <c r="U102" s="328"/>
      <c r="V102" s="328"/>
      <c r="W102" s="328"/>
      <c r="X102" s="328"/>
      <c r="Y102" s="328"/>
      <c r="Z102" s="328"/>
      <c r="AA102" s="328"/>
      <c r="AB102" s="328"/>
      <c r="AC102" s="328"/>
    </row>
    <row r="103" spans="1:29" x14ac:dyDescent="0.25">
      <c r="A103" s="367"/>
      <c r="B103" s="381" t="s">
        <v>66</v>
      </c>
      <c r="C103" s="377">
        <v>10</v>
      </c>
      <c r="D103" s="328"/>
      <c r="E103" s="328"/>
      <c r="F103" s="328">
        <v>10</v>
      </c>
      <c r="G103" s="328"/>
      <c r="H103" s="328">
        <v>10</v>
      </c>
      <c r="I103" s="328"/>
      <c r="J103" s="328"/>
      <c r="K103" s="328">
        <v>6</v>
      </c>
      <c r="L103" s="328"/>
      <c r="M103" s="328">
        <v>6</v>
      </c>
      <c r="N103" s="328"/>
      <c r="O103" s="328"/>
      <c r="P103" s="328">
        <v>12</v>
      </c>
      <c r="Q103" s="328"/>
      <c r="R103" s="328"/>
      <c r="S103" s="328"/>
      <c r="T103" s="328"/>
      <c r="U103" s="328">
        <v>6</v>
      </c>
      <c r="V103" s="328"/>
      <c r="W103" s="328">
        <v>6</v>
      </c>
      <c r="X103" s="328"/>
      <c r="Y103" s="328"/>
      <c r="Z103" s="328">
        <v>4</v>
      </c>
      <c r="AA103" s="328"/>
      <c r="AB103" s="328"/>
      <c r="AC103" s="328"/>
    </row>
    <row r="104" spans="1:29" x14ac:dyDescent="0.25">
      <c r="A104" s="368"/>
      <c r="B104" s="380"/>
      <c r="C104" s="377"/>
      <c r="D104" s="328"/>
      <c r="E104" s="328"/>
      <c r="F104" s="328"/>
      <c r="G104" s="328"/>
      <c r="H104" s="328"/>
      <c r="I104" s="328"/>
      <c r="J104" s="328"/>
      <c r="K104" s="328"/>
      <c r="L104" s="328"/>
      <c r="M104" s="328"/>
      <c r="N104" s="328"/>
      <c r="O104" s="328"/>
      <c r="P104" s="328"/>
      <c r="Q104" s="328"/>
      <c r="R104" s="328"/>
      <c r="S104" s="328"/>
      <c r="T104" s="328"/>
      <c r="U104" s="328"/>
      <c r="V104" s="328"/>
      <c r="W104" s="328"/>
      <c r="X104" s="328"/>
      <c r="Y104" s="328"/>
      <c r="Z104" s="328"/>
      <c r="AA104" s="328"/>
      <c r="AB104" s="328"/>
      <c r="AC104" s="328"/>
    </row>
    <row r="105" spans="1:29" ht="15.75" thickBot="1" x14ac:dyDescent="0.3">
      <c r="A105" s="369"/>
      <c r="B105" s="382"/>
      <c r="C105" s="377"/>
      <c r="D105" s="328"/>
      <c r="E105" s="328"/>
      <c r="F105" s="328"/>
      <c r="G105" s="328"/>
      <c r="H105" s="328"/>
      <c r="I105" s="328"/>
      <c r="J105" s="328"/>
      <c r="K105" s="328"/>
      <c r="L105" s="328"/>
      <c r="M105" s="328"/>
      <c r="N105" s="328"/>
      <c r="O105" s="328"/>
      <c r="P105" s="328"/>
      <c r="Q105" s="328"/>
      <c r="R105" s="328"/>
      <c r="S105" s="328"/>
      <c r="T105" s="328"/>
      <c r="U105" s="328"/>
      <c r="V105" s="328"/>
      <c r="W105" s="328"/>
      <c r="X105" s="328"/>
      <c r="Y105" s="328"/>
      <c r="Z105" s="328"/>
      <c r="AA105" s="328"/>
      <c r="AB105" s="328"/>
      <c r="AC105" s="328"/>
    </row>
    <row r="106" spans="1:29" x14ac:dyDescent="0.25">
      <c r="A106" s="368"/>
      <c r="B106" s="375" t="s">
        <v>64</v>
      </c>
      <c r="C106" s="377">
        <v>15</v>
      </c>
      <c r="D106" s="328"/>
      <c r="E106" s="328"/>
      <c r="F106" s="328">
        <v>10</v>
      </c>
      <c r="G106" s="328"/>
      <c r="H106" s="328">
        <v>20</v>
      </c>
      <c r="I106" s="328"/>
      <c r="J106" s="328"/>
      <c r="K106" s="328">
        <v>10</v>
      </c>
      <c r="L106" s="328"/>
      <c r="M106" s="328">
        <v>10</v>
      </c>
      <c r="N106" s="328"/>
      <c r="O106" s="328"/>
      <c r="P106" s="328">
        <v>16</v>
      </c>
      <c r="Q106" s="328"/>
      <c r="R106" s="328"/>
      <c r="S106" s="328"/>
      <c r="T106" s="328"/>
      <c r="U106" s="328">
        <v>10</v>
      </c>
      <c r="V106" s="328"/>
      <c r="W106" s="328">
        <v>10</v>
      </c>
      <c r="X106" s="328"/>
      <c r="Y106" s="328"/>
      <c r="Z106" s="328">
        <v>6</v>
      </c>
      <c r="AA106" s="328"/>
      <c r="AB106" s="328"/>
      <c r="AC106" s="328"/>
    </row>
    <row r="107" spans="1:29" x14ac:dyDescent="0.25">
      <c r="A107" s="368"/>
      <c r="B107" s="375"/>
      <c r="C107" s="377"/>
      <c r="D107" s="328"/>
      <c r="E107" s="328"/>
      <c r="F107" s="328"/>
      <c r="G107" s="328"/>
      <c r="H107" s="328"/>
      <c r="I107" s="328"/>
      <c r="J107" s="328"/>
      <c r="K107" s="328"/>
      <c r="L107" s="328"/>
      <c r="M107" s="328"/>
      <c r="N107" s="328"/>
      <c r="O107" s="328"/>
      <c r="P107" s="328"/>
      <c r="Q107" s="328"/>
      <c r="R107" s="328"/>
      <c r="S107" s="328"/>
      <c r="T107" s="328"/>
      <c r="U107" s="328"/>
      <c r="V107" s="328"/>
      <c r="W107" s="328"/>
      <c r="X107" s="328"/>
      <c r="Y107" s="328"/>
      <c r="Z107" s="328"/>
      <c r="AA107" s="328"/>
      <c r="AB107" s="328"/>
      <c r="AC107" s="328"/>
    </row>
    <row r="108" spans="1:29" ht="15.75" thickBot="1" x14ac:dyDescent="0.3">
      <c r="A108" s="369"/>
      <c r="B108" s="383"/>
      <c r="C108" s="377"/>
      <c r="D108" s="328"/>
      <c r="E108" s="328"/>
      <c r="F108" s="328"/>
      <c r="G108" s="328"/>
      <c r="H108" s="328"/>
      <c r="I108" s="328"/>
      <c r="J108" s="328"/>
      <c r="K108" s="328"/>
      <c r="L108" s="328"/>
      <c r="M108" s="328"/>
      <c r="N108" s="328"/>
      <c r="O108" s="328"/>
      <c r="P108" s="328"/>
      <c r="Q108" s="328"/>
      <c r="R108" s="328"/>
      <c r="S108" s="328"/>
      <c r="T108" s="328"/>
      <c r="U108" s="328"/>
      <c r="V108" s="328"/>
      <c r="W108" s="328"/>
      <c r="X108" s="328"/>
      <c r="Y108" s="328"/>
      <c r="Z108" s="328"/>
      <c r="AA108" s="328"/>
      <c r="AB108" s="328"/>
      <c r="AC108" s="328"/>
    </row>
    <row r="109" spans="1:29" x14ac:dyDescent="0.25">
      <c r="A109" s="367"/>
      <c r="B109" s="374" t="s">
        <v>79</v>
      </c>
      <c r="C109" s="377"/>
      <c r="D109" s="328">
        <v>20</v>
      </c>
      <c r="E109" s="328"/>
      <c r="F109" s="328"/>
      <c r="G109" s="328">
        <v>15</v>
      </c>
      <c r="H109" s="328"/>
      <c r="I109" s="328">
        <v>20</v>
      </c>
      <c r="J109" s="328"/>
      <c r="K109" s="328"/>
      <c r="L109" s="328">
        <v>10</v>
      </c>
      <c r="M109" s="328"/>
      <c r="N109" s="328">
        <v>15</v>
      </c>
      <c r="O109" s="328"/>
      <c r="P109" s="328"/>
      <c r="Q109" s="328">
        <v>20</v>
      </c>
      <c r="R109" s="328">
        <v>20</v>
      </c>
      <c r="S109" s="328"/>
      <c r="T109" s="328">
        <v>20</v>
      </c>
      <c r="U109" s="328"/>
      <c r="V109" s="328">
        <v>20</v>
      </c>
      <c r="W109" s="328"/>
      <c r="X109" s="328">
        <v>10</v>
      </c>
      <c r="Y109" s="328"/>
      <c r="Z109" s="328"/>
      <c r="AA109" s="328">
        <v>10</v>
      </c>
      <c r="AB109" s="328">
        <v>10</v>
      </c>
      <c r="AC109" s="328">
        <v>10</v>
      </c>
    </row>
    <row r="110" spans="1:29" x14ac:dyDescent="0.25">
      <c r="A110" s="368"/>
      <c r="B110" s="375"/>
      <c r="C110" s="377"/>
      <c r="D110" s="328"/>
      <c r="E110" s="328"/>
      <c r="F110" s="328"/>
      <c r="G110" s="328"/>
      <c r="H110" s="328"/>
      <c r="I110" s="328"/>
      <c r="J110" s="328"/>
      <c r="K110" s="328"/>
      <c r="L110" s="328"/>
      <c r="M110" s="328"/>
      <c r="N110" s="328"/>
      <c r="O110" s="328"/>
      <c r="P110" s="328"/>
      <c r="Q110" s="328"/>
      <c r="R110" s="328"/>
      <c r="S110" s="328"/>
      <c r="T110" s="328"/>
      <c r="U110" s="328"/>
      <c r="V110" s="328"/>
      <c r="W110" s="328"/>
      <c r="X110" s="328"/>
      <c r="Y110" s="328"/>
      <c r="Z110" s="328"/>
      <c r="AA110" s="328"/>
      <c r="AB110" s="328"/>
      <c r="AC110" s="328"/>
    </row>
    <row r="111" spans="1:29" ht="15.75" thickBot="1" x14ac:dyDescent="0.3">
      <c r="A111" s="369"/>
      <c r="B111" s="383"/>
      <c r="C111" s="377"/>
      <c r="D111" s="328"/>
      <c r="E111" s="328"/>
      <c r="F111" s="328"/>
      <c r="G111" s="328"/>
      <c r="H111" s="328"/>
      <c r="I111" s="328"/>
      <c r="J111" s="328"/>
      <c r="K111" s="328"/>
      <c r="L111" s="328"/>
      <c r="M111" s="328"/>
      <c r="N111" s="328"/>
      <c r="O111" s="328"/>
      <c r="P111" s="328"/>
      <c r="Q111" s="328"/>
      <c r="R111" s="328"/>
      <c r="S111" s="328"/>
      <c r="T111" s="328"/>
      <c r="U111" s="328"/>
      <c r="V111" s="328"/>
      <c r="W111" s="328"/>
      <c r="X111" s="328"/>
      <c r="Y111" s="328"/>
      <c r="Z111" s="328"/>
      <c r="AA111" s="328"/>
      <c r="AB111" s="328"/>
      <c r="AC111" s="328"/>
    </row>
    <row r="112" spans="1:29" x14ac:dyDescent="0.25">
      <c r="A112" s="368"/>
      <c r="B112" s="381" t="s">
        <v>73</v>
      </c>
      <c r="C112" s="377"/>
      <c r="D112" s="328">
        <v>15</v>
      </c>
      <c r="E112" s="328"/>
      <c r="F112" s="328"/>
      <c r="G112" s="328">
        <v>10</v>
      </c>
      <c r="H112" s="328"/>
      <c r="I112" s="328">
        <v>7</v>
      </c>
      <c r="J112" s="328"/>
      <c r="K112" s="328"/>
      <c r="L112" s="328">
        <v>4</v>
      </c>
      <c r="M112" s="328"/>
      <c r="N112" s="328">
        <v>5</v>
      </c>
      <c r="O112" s="328"/>
      <c r="P112" s="328"/>
      <c r="Q112" s="328">
        <v>5</v>
      </c>
      <c r="R112" s="328">
        <v>5</v>
      </c>
      <c r="S112" s="328"/>
      <c r="T112" s="328">
        <v>5</v>
      </c>
      <c r="U112" s="328"/>
      <c r="V112" s="328">
        <v>5</v>
      </c>
      <c r="W112" s="328"/>
      <c r="X112" s="328">
        <v>4</v>
      </c>
      <c r="Y112" s="328"/>
      <c r="Z112" s="328"/>
      <c r="AA112" s="328">
        <v>4</v>
      </c>
      <c r="AB112" s="328">
        <v>4</v>
      </c>
      <c r="AC112" s="328">
        <v>3</v>
      </c>
    </row>
    <row r="113" spans="1:29" x14ac:dyDescent="0.25">
      <c r="A113" s="368"/>
      <c r="B113" s="380"/>
      <c r="C113" s="377"/>
      <c r="D113" s="328"/>
      <c r="E113" s="328"/>
      <c r="F113" s="328"/>
      <c r="G113" s="328"/>
      <c r="H113" s="328"/>
      <c r="I113" s="328"/>
      <c r="J113" s="328"/>
      <c r="K113" s="328"/>
      <c r="L113" s="328"/>
      <c r="M113" s="328"/>
      <c r="N113" s="328"/>
      <c r="O113" s="328"/>
      <c r="P113" s="328"/>
      <c r="Q113" s="328"/>
      <c r="R113" s="328"/>
      <c r="S113" s="328"/>
      <c r="T113" s="328"/>
      <c r="U113" s="328"/>
      <c r="V113" s="328"/>
      <c r="W113" s="328"/>
      <c r="X113" s="328"/>
      <c r="Y113" s="328"/>
      <c r="Z113" s="328"/>
      <c r="AA113" s="328"/>
      <c r="AB113" s="328"/>
      <c r="AC113" s="328"/>
    </row>
    <row r="114" spans="1:29" ht="15.75" thickBot="1" x14ac:dyDescent="0.3">
      <c r="A114" s="369"/>
      <c r="B114" s="382"/>
      <c r="C114" s="377"/>
      <c r="D114" s="328"/>
      <c r="E114" s="328"/>
      <c r="F114" s="328"/>
      <c r="G114" s="328"/>
      <c r="H114" s="328"/>
      <c r="I114" s="328"/>
      <c r="J114" s="328"/>
      <c r="K114" s="328"/>
      <c r="L114" s="328"/>
      <c r="M114" s="328"/>
      <c r="N114" s="328"/>
      <c r="O114" s="328"/>
      <c r="P114" s="328"/>
      <c r="Q114" s="328"/>
      <c r="R114" s="328"/>
      <c r="S114" s="328"/>
      <c r="T114" s="328"/>
      <c r="U114" s="328"/>
      <c r="V114" s="328"/>
      <c r="W114" s="328"/>
      <c r="X114" s="328"/>
      <c r="Y114" s="328"/>
      <c r="Z114" s="328"/>
      <c r="AA114" s="328"/>
      <c r="AB114" s="328"/>
      <c r="AC114" s="328"/>
    </row>
    <row r="115" spans="1:29" x14ac:dyDescent="0.25">
      <c r="A115" s="368"/>
      <c r="B115" s="380" t="s">
        <v>71</v>
      </c>
      <c r="C115" s="377"/>
      <c r="D115" s="328"/>
      <c r="E115" s="328">
        <v>6</v>
      </c>
      <c r="F115" s="328"/>
      <c r="G115" s="328"/>
      <c r="H115" s="328"/>
      <c r="I115" s="328"/>
      <c r="J115" s="328">
        <v>9</v>
      </c>
      <c r="K115" s="328"/>
      <c r="L115" s="328"/>
      <c r="M115" s="328"/>
      <c r="N115" s="328"/>
      <c r="O115" s="328">
        <v>7</v>
      </c>
      <c r="P115" s="328"/>
      <c r="Q115" s="328"/>
      <c r="R115" s="328"/>
      <c r="S115" s="328">
        <v>9</v>
      </c>
      <c r="T115" s="328"/>
      <c r="U115" s="328"/>
      <c r="V115" s="328"/>
      <c r="W115" s="328"/>
      <c r="X115" s="328"/>
      <c r="Y115" s="328">
        <v>6</v>
      </c>
      <c r="Z115" s="328"/>
      <c r="AA115" s="328"/>
      <c r="AB115" s="328"/>
      <c r="AC115" s="328"/>
    </row>
    <row r="116" spans="1:29" x14ac:dyDescent="0.25">
      <c r="A116" s="368"/>
      <c r="B116" s="380"/>
      <c r="C116" s="377"/>
      <c r="D116" s="328"/>
      <c r="E116" s="328"/>
      <c r="F116" s="328"/>
      <c r="G116" s="328"/>
      <c r="H116" s="328"/>
      <c r="I116" s="328"/>
      <c r="J116" s="328"/>
      <c r="K116" s="328"/>
      <c r="L116" s="328"/>
      <c r="M116" s="328"/>
      <c r="N116" s="328"/>
      <c r="O116" s="328"/>
      <c r="P116" s="328"/>
      <c r="Q116" s="328"/>
      <c r="R116" s="328"/>
      <c r="S116" s="328"/>
      <c r="T116" s="328"/>
      <c r="U116" s="328"/>
      <c r="V116" s="328"/>
      <c r="W116" s="328"/>
      <c r="X116" s="328"/>
      <c r="Y116" s="328"/>
      <c r="Z116" s="328"/>
      <c r="AA116" s="328"/>
      <c r="AB116" s="328"/>
      <c r="AC116" s="328"/>
    </row>
    <row r="117" spans="1:29" ht="15.75" thickBot="1" x14ac:dyDescent="0.3">
      <c r="A117" s="369"/>
      <c r="B117" s="382"/>
      <c r="C117" s="377"/>
      <c r="D117" s="328"/>
      <c r="E117" s="328"/>
      <c r="F117" s="328"/>
      <c r="G117" s="328"/>
      <c r="H117" s="328"/>
      <c r="I117" s="328"/>
      <c r="J117" s="328"/>
      <c r="K117" s="328"/>
      <c r="L117" s="328"/>
      <c r="M117" s="328"/>
      <c r="N117" s="328"/>
      <c r="O117" s="328"/>
      <c r="P117" s="328"/>
      <c r="Q117" s="328"/>
      <c r="R117" s="328"/>
      <c r="S117" s="328"/>
      <c r="T117" s="328"/>
      <c r="U117" s="328"/>
      <c r="V117" s="328"/>
      <c r="W117" s="328"/>
      <c r="X117" s="328"/>
      <c r="Y117" s="328"/>
      <c r="Z117" s="328"/>
      <c r="AA117" s="328"/>
      <c r="AB117" s="328"/>
      <c r="AC117" s="328"/>
    </row>
    <row r="118" spans="1:29" x14ac:dyDescent="0.25">
      <c r="A118" s="367"/>
      <c r="B118" s="381" t="s">
        <v>69</v>
      </c>
      <c r="C118" s="377"/>
      <c r="D118" s="328"/>
      <c r="E118" s="328">
        <v>20</v>
      </c>
      <c r="F118" s="328"/>
      <c r="G118" s="328"/>
      <c r="H118" s="328"/>
      <c r="I118" s="328"/>
      <c r="J118" s="328">
        <v>30</v>
      </c>
      <c r="K118" s="328"/>
      <c r="L118" s="328"/>
      <c r="M118" s="328"/>
      <c r="N118" s="328"/>
      <c r="O118" s="328">
        <v>20</v>
      </c>
      <c r="P118" s="328"/>
      <c r="Q118" s="328"/>
      <c r="R118" s="328"/>
      <c r="S118" s="328">
        <v>20</v>
      </c>
      <c r="T118" s="328"/>
      <c r="U118" s="328"/>
      <c r="V118" s="328"/>
      <c r="W118" s="328"/>
      <c r="X118" s="328"/>
      <c r="Y118" s="328">
        <v>10</v>
      </c>
      <c r="Z118" s="328"/>
      <c r="AA118" s="328"/>
      <c r="AB118" s="328"/>
      <c r="AC118" s="328"/>
    </row>
    <row r="119" spans="1:29" x14ac:dyDescent="0.25">
      <c r="A119" s="368"/>
      <c r="B119" s="380"/>
      <c r="C119" s="377"/>
      <c r="D119" s="328"/>
      <c r="E119" s="328"/>
      <c r="F119" s="328"/>
      <c r="G119" s="328"/>
      <c r="H119" s="328"/>
      <c r="I119" s="328"/>
      <c r="J119" s="328"/>
      <c r="K119" s="328"/>
      <c r="L119" s="328"/>
      <c r="M119" s="328"/>
      <c r="N119" s="328"/>
      <c r="O119" s="328"/>
      <c r="P119" s="328"/>
      <c r="Q119" s="328"/>
      <c r="R119" s="328"/>
      <c r="S119" s="328"/>
      <c r="T119" s="328"/>
      <c r="U119" s="328"/>
      <c r="V119" s="328"/>
      <c r="W119" s="328"/>
      <c r="X119" s="328"/>
      <c r="Y119" s="328"/>
      <c r="Z119" s="328"/>
      <c r="AA119" s="328"/>
      <c r="AB119" s="328"/>
      <c r="AC119" s="328"/>
    </row>
    <row r="120" spans="1:29" ht="15.75" thickBot="1" x14ac:dyDescent="0.3">
      <c r="A120" s="369"/>
      <c r="B120" s="382"/>
      <c r="C120" s="377"/>
      <c r="D120" s="328"/>
      <c r="E120" s="328"/>
      <c r="F120" s="328"/>
      <c r="G120" s="328"/>
      <c r="H120" s="328"/>
      <c r="I120" s="328"/>
      <c r="J120" s="328"/>
      <c r="K120" s="328"/>
      <c r="L120" s="328"/>
      <c r="M120" s="328"/>
      <c r="N120" s="328"/>
      <c r="O120" s="328"/>
      <c r="P120" s="328"/>
      <c r="Q120" s="328"/>
      <c r="R120" s="328"/>
      <c r="S120" s="328"/>
      <c r="T120" s="328"/>
      <c r="U120" s="328"/>
      <c r="V120" s="328"/>
      <c r="W120" s="328"/>
      <c r="X120" s="328"/>
      <c r="Y120" s="328"/>
      <c r="Z120" s="328"/>
      <c r="AA120" s="328"/>
      <c r="AB120" s="328"/>
      <c r="AC120" s="328"/>
    </row>
    <row r="121" spans="1:29" x14ac:dyDescent="0.25">
      <c r="A121" s="367"/>
      <c r="B121" s="374" t="s">
        <v>74</v>
      </c>
      <c r="C121" s="377"/>
      <c r="D121" s="328"/>
      <c r="E121" s="328">
        <v>8</v>
      </c>
      <c r="F121" s="328"/>
      <c r="G121" s="328"/>
      <c r="H121" s="328"/>
      <c r="I121" s="328"/>
      <c r="J121" s="328">
        <v>10</v>
      </c>
      <c r="K121" s="328"/>
      <c r="L121" s="328"/>
      <c r="M121" s="328"/>
      <c r="N121" s="328"/>
      <c r="O121" s="328">
        <v>8</v>
      </c>
      <c r="P121" s="328"/>
      <c r="Q121" s="328"/>
      <c r="R121" s="328"/>
      <c r="S121" s="328">
        <v>8</v>
      </c>
      <c r="T121" s="328"/>
      <c r="U121" s="328"/>
      <c r="V121" s="328"/>
      <c r="W121" s="328"/>
      <c r="X121" s="328"/>
      <c r="Y121" s="328">
        <v>6</v>
      </c>
      <c r="Z121" s="328"/>
      <c r="AA121" s="328"/>
      <c r="AB121" s="328"/>
      <c r="AC121" s="328"/>
    </row>
    <row r="122" spans="1:29" x14ac:dyDescent="0.25">
      <c r="A122" s="368"/>
      <c r="B122" s="375"/>
      <c r="C122" s="377"/>
      <c r="D122" s="328"/>
      <c r="E122" s="328"/>
      <c r="F122" s="328"/>
      <c r="G122" s="328"/>
      <c r="H122" s="328"/>
      <c r="I122" s="328"/>
      <c r="J122" s="328"/>
      <c r="K122" s="328"/>
      <c r="L122" s="328"/>
      <c r="M122" s="328"/>
      <c r="N122" s="328"/>
      <c r="O122" s="328"/>
      <c r="P122" s="328"/>
      <c r="Q122" s="328"/>
      <c r="R122" s="328"/>
      <c r="S122" s="328"/>
      <c r="T122" s="328"/>
      <c r="U122" s="328"/>
      <c r="V122" s="328"/>
      <c r="W122" s="328"/>
      <c r="X122" s="328"/>
      <c r="Y122" s="328"/>
      <c r="Z122" s="328"/>
      <c r="AA122" s="328"/>
      <c r="AB122" s="328"/>
      <c r="AC122" s="328"/>
    </row>
    <row r="123" spans="1:29" ht="15.75" thickBot="1" x14ac:dyDescent="0.3">
      <c r="A123" s="384"/>
      <c r="B123" s="376"/>
      <c r="C123" s="377"/>
      <c r="D123" s="328"/>
      <c r="E123" s="328"/>
      <c r="F123" s="328"/>
      <c r="G123" s="328"/>
      <c r="H123" s="328"/>
      <c r="I123" s="328"/>
      <c r="J123" s="328"/>
      <c r="K123" s="328"/>
      <c r="L123" s="328"/>
      <c r="M123" s="328"/>
      <c r="N123" s="328"/>
      <c r="O123" s="328"/>
      <c r="P123" s="328"/>
      <c r="Q123" s="328"/>
      <c r="R123" s="328"/>
      <c r="S123" s="328"/>
      <c r="T123" s="328"/>
      <c r="U123" s="328"/>
      <c r="V123" s="328"/>
      <c r="W123" s="328"/>
      <c r="X123" s="328"/>
      <c r="Y123" s="328"/>
      <c r="Z123" s="328"/>
      <c r="AA123" s="328"/>
      <c r="AB123" s="328"/>
      <c r="AC123" s="328"/>
    </row>
    <row r="124" spans="1:29" x14ac:dyDescent="0.25">
      <c r="A124" s="329" t="s">
        <v>81</v>
      </c>
      <c r="B124" s="329"/>
      <c r="C124" s="15"/>
      <c r="D124" s="15"/>
      <c r="E124" s="15"/>
      <c r="F124" s="15"/>
      <c r="G124" s="15"/>
      <c r="H124" s="15"/>
      <c r="I124" s="15"/>
      <c r="J124" s="15"/>
      <c r="K124" s="15"/>
      <c r="L124" s="15"/>
      <c r="M124" s="15"/>
      <c r="N124" s="15"/>
      <c r="O124" s="15"/>
      <c r="P124" s="15"/>
      <c r="Q124" s="15"/>
      <c r="R124" s="15"/>
      <c r="S124" s="15"/>
      <c r="T124" s="15"/>
      <c r="U124" s="15"/>
      <c r="V124" s="15"/>
      <c r="W124" s="15"/>
      <c r="X124" s="15"/>
      <c r="Y124" s="15"/>
      <c r="Z124" s="15"/>
      <c r="AA124" s="15"/>
      <c r="AB124" s="15"/>
      <c r="AC124" s="15"/>
    </row>
    <row r="125" spans="1:29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</row>
    <row r="126" spans="1:29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</row>
    <row r="127" spans="1:29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</row>
    <row r="128" spans="1:29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</row>
    <row r="129" spans="1:22" x14ac:dyDescent="0.25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</row>
    <row r="130" spans="1:22" x14ac:dyDescent="0.25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</row>
    <row r="131" spans="1:22" x14ac:dyDescent="0.25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</row>
    <row r="132" spans="1:22" x14ac:dyDescent="0.25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</row>
    <row r="133" spans="1:22" x14ac:dyDescent="0.25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</row>
    <row r="134" spans="1:22" x14ac:dyDescent="0.25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</row>
    <row r="135" spans="1:22" x14ac:dyDescent="0.25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</row>
    <row r="136" spans="1:22" x14ac:dyDescent="0.25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</row>
    <row r="137" spans="1:22" x14ac:dyDescent="0.25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</row>
    <row r="138" spans="1:22" x14ac:dyDescent="0.25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</row>
    <row r="139" spans="1:22" x14ac:dyDescent="0.25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</row>
    <row r="140" spans="1:22" x14ac:dyDescent="0.25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</row>
    <row r="141" spans="1:22" x14ac:dyDescent="0.25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</row>
    <row r="142" spans="1:22" x14ac:dyDescent="0.25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</row>
    <row r="143" spans="1:22" x14ac:dyDescent="0.25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</row>
    <row r="144" spans="1:22" x14ac:dyDescent="0.25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</row>
    <row r="145" spans="1:22" x14ac:dyDescent="0.25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</row>
    <row r="146" spans="1:22" x14ac:dyDescent="0.25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</row>
    <row r="147" spans="1:22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</row>
    <row r="148" spans="1:22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</row>
    <row r="149" spans="1:22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</row>
    <row r="150" spans="1:22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</row>
    <row r="151" spans="1:22" x14ac:dyDescent="0.25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</row>
    <row r="152" spans="1:22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</row>
    <row r="153" spans="1:22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</row>
    <row r="154" spans="1:22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</row>
    <row r="155" spans="1:22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</row>
    <row r="156" spans="1:22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</row>
    <row r="157" spans="1:22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</row>
    <row r="158" spans="1:22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</row>
    <row r="159" spans="1:22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</row>
    <row r="160" spans="1:22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</row>
    <row r="161" spans="1:22" x14ac:dyDescent="0.25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</row>
    <row r="162" spans="1:22" x14ac:dyDescent="0.25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</row>
    <row r="163" spans="1:22" x14ac:dyDescent="0.25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</row>
    <row r="164" spans="1:22" x14ac:dyDescent="0.25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</row>
    <row r="165" spans="1:22" x14ac:dyDescent="0.25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</row>
    <row r="166" spans="1:22" x14ac:dyDescent="0.25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</row>
    <row r="167" spans="1:22" x14ac:dyDescent="0.25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</row>
    <row r="168" spans="1:22" x14ac:dyDescent="0.25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</row>
    <row r="169" spans="1:22" x14ac:dyDescent="0.25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</row>
    <row r="170" spans="1:22" x14ac:dyDescent="0.25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</row>
    <row r="171" spans="1:22" x14ac:dyDescent="0.25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</row>
    <row r="172" spans="1:22" x14ac:dyDescent="0.25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</row>
    <row r="173" spans="1:22" x14ac:dyDescent="0.25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</row>
    <row r="174" spans="1:22" x14ac:dyDescent="0.25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</row>
    <row r="175" spans="1:22" x14ac:dyDescent="0.25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</row>
    <row r="176" spans="1:22" x14ac:dyDescent="0.25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</row>
    <row r="177" spans="1:22" x14ac:dyDescent="0.25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</row>
    <row r="178" spans="1:22" x14ac:dyDescent="0.25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</row>
    <row r="179" spans="1:22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</row>
    <row r="180" spans="1:22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</row>
    <row r="181" spans="1:22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</row>
    <row r="182" spans="1:22" x14ac:dyDescent="0.25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</row>
    <row r="183" spans="1:22" x14ac:dyDescent="0.25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</row>
    <row r="184" spans="1:22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</row>
    <row r="185" spans="1:22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</row>
    <row r="186" spans="1:22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</row>
    <row r="187" spans="1:22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</row>
    <row r="188" spans="1:22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</row>
    <row r="189" spans="1:22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</row>
    <row r="190" spans="1:22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</row>
    <row r="191" spans="1:22" x14ac:dyDescent="0.25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</row>
    <row r="192" spans="1:22" x14ac:dyDescent="0.25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</row>
    <row r="193" spans="1:22" x14ac:dyDescent="0.25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</row>
    <row r="194" spans="1:22" x14ac:dyDescent="0.25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</row>
    <row r="195" spans="1:22" x14ac:dyDescent="0.25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</row>
    <row r="196" spans="1:22" x14ac:dyDescent="0.25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</row>
    <row r="197" spans="1:22" x14ac:dyDescent="0.25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</row>
    <row r="198" spans="1:22" x14ac:dyDescent="0.25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</row>
    <row r="199" spans="1:22" x14ac:dyDescent="0.25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</row>
    <row r="200" spans="1:22" x14ac:dyDescent="0.25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</row>
    <row r="201" spans="1:22" x14ac:dyDescent="0.25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</row>
    <row r="202" spans="1:22" x14ac:dyDescent="0.25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</row>
    <row r="203" spans="1:22" x14ac:dyDescent="0.25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</row>
    <row r="204" spans="1:22" x14ac:dyDescent="0.25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</row>
    <row r="205" spans="1:22" x14ac:dyDescent="0.25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</row>
    <row r="206" spans="1:22" x14ac:dyDescent="0.25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</row>
    <row r="207" spans="1:22" x14ac:dyDescent="0.25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</row>
    <row r="208" spans="1:22" x14ac:dyDescent="0.25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</row>
    <row r="209" spans="1:22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</row>
    <row r="210" spans="1:22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</row>
    <row r="211" spans="1:22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</row>
    <row r="212" spans="1:22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</row>
    <row r="213" spans="1:22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</row>
    <row r="214" spans="1:22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</row>
    <row r="215" spans="1:22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</row>
    <row r="216" spans="1:22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</row>
    <row r="217" spans="1:22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</row>
    <row r="218" spans="1:22" x14ac:dyDescent="0.25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</row>
    <row r="219" spans="1:22" x14ac:dyDescent="0.25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</row>
    <row r="220" spans="1:22" x14ac:dyDescent="0.25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</row>
    <row r="221" spans="1:22" x14ac:dyDescent="0.25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</row>
    <row r="222" spans="1:22" x14ac:dyDescent="0.25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</row>
    <row r="223" spans="1:22" x14ac:dyDescent="0.25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</row>
    <row r="224" spans="1:22" x14ac:dyDescent="0.25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</row>
    <row r="225" spans="1:22" x14ac:dyDescent="0.25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</row>
    <row r="226" spans="1:22" x14ac:dyDescent="0.25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</row>
    <row r="227" spans="1:22" x14ac:dyDescent="0.25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</row>
    <row r="228" spans="1:22" x14ac:dyDescent="0.25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</row>
    <row r="229" spans="1:22" x14ac:dyDescent="0.25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</row>
    <row r="230" spans="1:22" x14ac:dyDescent="0.25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</row>
    <row r="231" spans="1:22" x14ac:dyDescent="0.25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</row>
    <row r="232" spans="1:22" x14ac:dyDescent="0.25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</row>
    <row r="233" spans="1:22" x14ac:dyDescent="0.25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</row>
    <row r="234" spans="1:22" x14ac:dyDescent="0.25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</row>
    <row r="235" spans="1:22" x14ac:dyDescent="0.25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</row>
    <row r="236" spans="1:22" x14ac:dyDescent="0.25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</row>
    <row r="237" spans="1:22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</row>
    <row r="238" spans="1:22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</row>
    <row r="239" spans="1:22" x14ac:dyDescent="0.2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</row>
    <row r="240" spans="1:22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</row>
    <row r="241" spans="1:2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</row>
    <row r="242" spans="1:2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</row>
    <row r="243" spans="1:2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</row>
    <row r="244" spans="1:2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</row>
    <row r="245" spans="1:2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</row>
    <row r="246" spans="1:2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</row>
    <row r="247" spans="1:2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</row>
    <row r="248" spans="1:2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</row>
    <row r="249" spans="1:2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</row>
    <row r="250" spans="1:2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</row>
    <row r="251" spans="1:2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</row>
    <row r="252" spans="1:2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</row>
    <row r="253" spans="1:22" x14ac:dyDescent="0.25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</row>
    <row r="254" spans="1:22" x14ac:dyDescent="0.25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</row>
    <row r="255" spans="1:22" x14ac:dyDescent="0.2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</row>
    <row r="256" spans="1:22" x14ac:dyDescent="0.2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</row>
    <row r="257" spans="1:22" x14ac:dyDescent="0.2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</row>
    <row r="258" spans="1:22" x14ac:dyDescent="0.2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</row>
    <row r="259" spans="1:22" x14ac:dyDescent="0.2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</row>
    <row r="260" spans="1:22" x14ac:dyDescent="0.2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</row>
    <row r="261" spans="1:22" x14ac:dyDescent="0.2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</row>
    <row r="262" spans="1:22" x14ac:dyDescent="0.2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</row>
    <row r="263" spans="1:22" x14ac:dyDescent="0.2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</row>
    <row r="264" spans="1:22" x14ac:dyDescent="0.2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</row>
    <row r="265" spans="1:22" x14ac:dyDescent="0.2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</row>
    <row r="266" spans="1:22" x14ac:dyDescent="0.2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</row>
    <row r="267" spans="1:22" x14ac:dyDescent="0.2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</row>
    <row r="268" spans="1:22" x14ac:dyDescent="0.2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</row>
    <row r="269" spans="1:22" x14ac:dyDescent="0.2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</row>
    <row r="270" spans="1:22" x14ac:dyDescent="0.2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</row>
    <row r="271" spans="1:2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</row>
    <row r="272" spans="1:2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</row>
    <row r="273" spans="1:22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</row>
    <row r="274" spans="1:22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</row>
    <row r="275" spans="1:22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</row>
    <row r="276" spans="1:22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</row>
    <row r="277" spans="1:22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</row>
    <row r="278" spans="1:22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</row>
    <row r="279" spans="1:22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</row>
    <row r="280" spans="1:22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</row>
    <row r="281" spans="1:22" x14ac:dyDescent="0.25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</row>
    <row r="282" spans="1:22" x14ac:dyDescent="0.25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</row>
    <row r="283" spans="1:22" x14ac:dyDescent="0.25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</row>
    <row r="284" spans="1:22" x14ac:dyDescent="0.25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</row>
    <row r="285" spans="1:22" x14ac:dyDescent="0.25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</row>
    <row r="286" spans="1:22" x14ac:dyDescent="0.25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</row>
    <row r="287" spans="1:22" x14ac:dyDescent="0.25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</row>
    <row r="288" spans="1:22" x14ac:dyDescent="0.25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</row>
    <row r="289" spans="1:22" x14ac:dyDescent="0.25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</row>
    <row r="290" spans="1:22" x14ac:dyDescent="0.25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</row>
    <row r="291" spans="1:22" x14ac:dyDescent="0.25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</row>
    <row r="292" spans="1:22" x14ac:dyDescent="0.25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</row>
    <row r="293" spans="1:22" x14ac:dyDescent="0.25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</row>
    <row r="294" spans="1:22" x14ac:dyDescent="0.25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</row>
    <row r="295" spans="1:22" x14ac:dyDescent="0.2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</row>
    <row r="296" spans="1:22" x14ac:dyDescent="0.2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</row>
    <row r="297" spans="1:22" x14ac:dyDescent="0.2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</row>
    <row r="298" spans="1:22" x14ac:dyDescent="0.2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</row>
    <row r="299" spans="1:22" x14ac:dyDescent="0.2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</row>
    <row r="300" spans="1:22" x14ac:dyDescent="0.2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</row>
    <row r="301" spans="1:22" x14ac:dyDescent="0.2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</row>
    <row r="302" spans="1:22" x14ac:dyDescent="0.2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</row>
    <row r="303" spans="1:22" x14ac:dyDescent="0.2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</row>
    <row r="304" spans="1:22" x14ac:dyDescent="0.2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</row>
    <row r="305" spans="1:22" x14ac:dyDescent="0.2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</row>
    <row r="306" spans="1:22" x14ac:dyDescent="0.2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</row>
    <row r="307" spans="1:22" x14ac:dyDescent="0.2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</row>
    <row r="308" spans="1:22" x14ac:dyDescent="0.2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</row>
    <row r="309" spans="1:22" x14ac:dyDescent="0.2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</row>
    <row r="310" spans="1:22" x14ac:dyDescent="0.2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</row>
    <row r="311" spans="1:22" x14ac:dyDescent="0.2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</row>
    <row r="312" spans="1:22" x14ac:dyDescent="0.2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</row>
    <row r="313" spans="1:22" x14ac:dyDescent="0.2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</row>
    <row r="314" spans="1:22" x14ac:dyDescent="0.2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</row>
    <row r="315" spans="1:22" x14ac:dyDescent="0.2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</row>
    <row r="316" spans="1:22" x14ac:dyDescent="0.25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</row>
    <row r="317" spans="1:22" x14ac:dyDescent="0.25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</row>
    <row r="318" spans="1:22" x14ac:dyDescent="0.25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</row>
    <row r="319" spans="1:22" x14ac:dyDescent="0.25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</row>
    <row r="320" spans="1:22" x14ac:dyDescent="0.25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</row>
    <row r="321" spans="1:22" x14ac:dyDescent="0.25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</row>
    <row r="322" spans="1:22" x14ac:dyDescent="0.25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</row>
    <row r="323" spans="1:22" x14ac:dyDescent="0.25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</row>
    <row r="324" spans="1:22" x14ac:dyDescent="0.25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</row>
    <row r="325" spans="1:22" x14ac:dyDescent="0.25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</row>
    <row r="326" spans="1:22" x14ac:dyDescent="0.25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</row>
    <row r="327" spans="1:22" x14ac:dyDescent="0.25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</row>
    <row r="328" spans="1:22" x14ac:dyDescent="0.25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</row>
    <row r="329" spans="1:22" x14ac:dyDescent="0.25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</row>
    <row r="330" spans="1:22" x14ac:dyDescent="0.25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</row>
    <row r="331" spans="1:22" x14ac:dyDescent="0.25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</row>
    <row r="332" spans="1:22" x14ac:dyDescent="0.25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</row>
    <row r="333" spans="1:22" x14ac:dyDescent="0.25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</row>
    <row r="334" spans="1:22" x14ac:dyDescent="0.25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</row>
    <row r="335" spans="1:22" x14ac:dyDescent="0.25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</row>
    <row r="336" spans="1:22" x14ac:dyDescent="0.25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</row>
    <row r="337" spans="1:22" x14ac:dyDescent="0.2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</row>
    <row r="338" spans="1:22" x14ac:dyDescent="0.2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</row>
    <row r="339" spans="1:22" x14ac:dyDescent="0.2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</row>
    <row r="340" spans="1:22" x14ac:dyDescent="0.2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</row>
    <row r="341" spans="1:22" x14ac:dyDescent="0.2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</row>
    <row r="342" spans="1:22" x14ac:dyDescent="0.2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</row>
    <row r="343" spans="1:22" x14ac:dyDescent="0.2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</row>
    <row r="344" spans="1:22" x14ac:dyDescent="0.2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</row>
    <row r="345" spans="1:22" x14ac:dyDescent="0.2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</row>
    <row r="346" spans="1:22" x14ac:dyDescent="0.2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</row>
    <row r="347" spans="1:22" x14ac:dyDescent="0.2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</row>
    <row r="348" spans="1:22" x14ac:dyDescent="0.2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</row>
    <row r="349" spans="1:22" x14ac:dyDescent="0.2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</row>
    <row r="350" spans="1:22" x14ac:dyDescent="0.25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</row>
    <row r="351" spans="1:22" x14ac:dyDescent="0.25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</row>
    <row r="352" spans="1:22" x14ac:dyDescent="0.25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</row>
    <row r="353" spans="1:22" x14ac:dyDescent="0.25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</row>
    <row r="354" spans="1:22" x14ac:dyDescent="0.25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</row>
    <row r="355" spans="1:22" x14ac:dyDescent="0.25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</row>
    <row r="356" spans="1:22" x14ac:dyDescent="0.25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</row>
    <row r="357" spans="1:22" x14ac:dyDescent="0.25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</row>
    <row r="358" spans="1:22" x14ac:dyDescent="0.25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</row>
    <row r="359" spans="1:22" x14ac:dyDescent="0.25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</row>
    <row r="360" spans="1:22" x14ac:dyDescent="0.25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</row>
    <row r="361" spans="1:22" x14ac:dyDescent="0.25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</row>
    <row r="362" spans="1:22" x14ac:dyDescent="0.25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</row>
    <row r="363" spans="1:22" x14ac:dyDescent="0.25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</row>
    <row r="364" spans="1:22" x14ac:dyDescent="0.25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</row>
    <row r="365" spans="1:22" x14ac:dyDescent="0.25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</row>
    <row r="366" spans="1:22" x14ac:dyDescent="0.25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</row>
    <row r="367" spans="1:22" x14ac:dyDescent="0.25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</row>
    <row r="368" spans="1:22" x14ac:dyDescent="0.25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</row>
    <row r="369" spans="1:22" x14ac:dyDescent="0.25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</row>
    <row r="370" spans="1:22" x14ac:dyDescent="0.25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</row>
    <row r="371" spans="1:22" x14ac:dyDescent="0.25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</row>
    <row r="372" spans="1:22" x14ac:dyDescent="0.25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</row>
    <row r="373" spans="1:22" x14ac:dyDescent="0.25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</row>
    <row r="374" spans="1:22" x14ac:dyDescent="0.25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</row>
    <row r="375" spans="1:22" x14ac:dyDescent="0.25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</row>
    <row r="376" spans="1:22" x14ac:dyDescent="0.25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</row>
    <row r="377" spans="1:22" x14ac:dyDescent="0.25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</row>
    <row r="378" spans="1:22" x14ac:dyDescent="0.25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</row>
    <row r="379" spans="1:22" x14ac:dyDescent="0.25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</row>
    <row r="380" spans="1:22" x14ac:dyDescent="0.25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</row>
    <row r="381" spans="1:22" x14ac:dyDescent="0.25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</row>
    <row r="382" spans="1:22" x14ac:dyDescent="0.25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</row>
    <row r="383" spans="1:22" x14ac:dyDescent="0.25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</row>
    <row r="384" spans="1:22" x14ac:dyDescent="0.25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</row>
    <row r="385" spans="1:22" x14ac:dyDescent="0.25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</row>
    <row r="386" spans="1:22" x14ac:dyDescent="0.25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</row>
    <row r="387" spans="1:22" x14ac:dyDescent="0.25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</row>
    <row r="388" spans="1:22" x14ac:dyDescent="0.25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</row>
    <row r="389" spans="1:22" x14ac:dyDescent="0.25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</row>
    <row r="390" spans="1:22" x14ac:dyDescent="0.25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</row>
    <row r="391" spans="1:22" x14ac:dyDescent="0.25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</row>
    <row r="392" spans="1:22" x14ac:dyDescent="0.25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</row>
    <row r="393" spans="1:22" x14ac:dyDescent="0.25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</row>
    <row r="394" spans="1:22" x14ac:dyDescent="0.25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</row>
    <row r="395" spans="1:22" x14ac:dyDescent="0.25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</row>
    <row r="396" spans="1:22" x14ac:dyDescent="0.25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</row>
    <row r="397" spans="1:22" x14ac:dyDescent="0.25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</row>
    <row r="398" spans="1:22" x14ac:dyDescent="0.25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</row>
    <row r="399" spans="1:22" x14ac:dyDescent="0.25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</row>
    <row r="400" spans="1:22" x14ac:dyDescent="0.25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</row>
    <row r="401" spans="1:22" x14ac:dyDescent="0.25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</row>
    <row r="402" spans="1:22" x14ac:dyDescent="0.25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</row>
    <row r="403" spans="1:22" x14ac:dyDescent="0.25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</row>
    <row r="404" spans="1:22" x14ac:dyDescent="0.25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</row>
    <row r="405" spans="1:22" x14ac:dyDescent="0.25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</row>
    <row r="406" spans="1:22" x14ac:dyDescent="0.25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</row>
    <row r="407" spans="1:22" x14ac:dyDescent="0.25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</row>
    <row r="408" spans="1:22" x14ac:dyDescent="0.25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</row>
    <row r="409" spans="1:22" x14ac:dyDescent="0.25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</row>
    <row r="410" spans="1:22" x14ac:dyDescent="0.25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</row>
    <row r="411" spans="1:22" x14ac:dyDescent="0.25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</row>
    <row r="412" spans="1:22" x14ac:dyDescent="0.25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</row>
    <row r="413" spans="1:22" x14ac:dyDescent="0.25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</row>
    <row r="414" spans="1:22" x14ac:dyDescent="0.25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</row>
    <row r="415" spans="1:22" x14ac:dyDescent="0.25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</row>
    <row r="416" spans="1:22" x14ac:dyDescent="0.25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</row>
    <row r="417" spans="1:22" x14ac:dyDescent="0.25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</row>
    <row r="418" spans="1:22" x14ac:dyDescent="0.25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</row>
    <row r="419" spans="1:22" x14ac:dyDescent="0.25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</row>
    <row r="420" spans="1:22" x14ac:dyDescent="0.25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</row>
    <row r="421" spans="1:22" x14ac:dyDescent="0.25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</row>
    <row r="422" spans="1:22" x14ac:dyDescent="0.25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</row>
    <row r="423" spans="1:22" x14ac:dyDescent="0.25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</row>
    <row r="424" spans="1:22" x14ac:dyDescent="0.25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</row>
    <row r="425" spans="1:22" x14ac:dyDescent="0.25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</row>
    <row r="426" spans="1:22" x14ac:dyDescent="0.25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</row>
    <row r="427" spans="1:22" x14ac:dyDescent="0.25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</row>
    <row r="428" spans="1:22" x14ac:dyDescent="0.25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</row>
    <row r="429" spans="1:22" x14ac:dyDescent="0.25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</row>
    <row r="430" spans="1:22" x14ac:dyDescent="0.25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</row>
    <row r="431" spans="1:22" x14ac:dyDescent="0.25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</row>
    <row r="432" spans="1:22" x14ac:dyDescent="0.25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</row>
    <row r="433" spans="1:22" x14ac:dyDescent="0.25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</row>
    <row r="434" spans="1:22" x14ac:dyDescent="0.25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</row>
    <row r="435" spans="1:22" x14ac:dyDescent="0.25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</row>
    <row r="436" spans="1:22" x14ac:dyDescent="0.25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</row>
    <row r="437" spans="1:22" x14ac:dyDescent="0.25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</row>
    <row r="438" spans="1:22" x14ac:dyDescent="0.25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</row>
    <row r="439" spans="1:22" x14ac:dyDescent="0.25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</row>
    <row r="440" spans="1:22" x14ac:dyDescent="0.25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</row>
    <row r="441" spans="1:22" x14ac:dyDescent="0.25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</row>
    <row r="442" spans="1:22" x14ac:dyDescent="0.25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</row>
    <row r="443" spans="1:22" x14ac:dyDescent="0.25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</row>
    <row r="444" spans="1:22" x14ac:dyDescent="0.25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</row>
    <row r="445" spans="1:22" x14ac:dyDescent="0.25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</row>
    <row r="446" spans="1:22" x14ac:dyDescent="0.25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</row>
    <row r="447" spans="1:22" x14ac:dyDescent="0.25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</row>
    <row r="448" spans="1:22" x14ac:dyDescent="0.25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</row>
    <row r="449" spans="1:22" x14ac:dyDescent="0.25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</row>
    <row r="450" spans="1:22" x14ac:dyDescent="0.25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</row>
    <row r="451" spans="1:22" x14ac:dyDescent="0.25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</row>
    <row r="452" spans="1:22" x14ac:dyDescent="0.25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</row>
    <row r="453" spans="1:22" x14ac:dyDescent="0.25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</row>
    <row r="454" spans="1:22" x14ac:dyDescent="0.25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</row>
    <row r="455" spans="1:22" x14ac:dyDescent="0.25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</row>
    <row r="456" spans="1:22" x14ac:dyDescent="0.25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</row>
    <row r="457" spans="1:22" x14ac:dyDescent="0.25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</row>
    <row r="458" spans="1:22" x14ac:dyDescent="0.25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</row>
    <row r="459" spans="1:22" x14ac:dyDescent="0.25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</row>
    <row r="460" spans="1:22" x14ac:dyDescent="0.25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</row>
    <row r="461" spans="1:22" x14ac:dyDescent="0.25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</row>
    <row r="462" spans="1:22" x14ac:dyDescent="0.25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</row>
    <row r="463" spans="1:22" x14ac:dyDescent="0.25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</row>
    <row r="464" spans="1:22" x14ac:dyDescent="0.25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</row>
    <row r="465" spans="1:22" x14ac:dyDescent="0.25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</row>
    <row r="466" spans="1:22" x14ac:dyDescent="0.25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</row>
    <row r="467" spans="1:22" x14ac:dyDescent="0.25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</row>
    <row r="468" spans="1:22" x14ac:dyDescent="0.25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</row>
    <row r="469" spans="1:22" x14ac:dyDescent="0.25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</row>
    <row r="470" spans="1:22" x14ac:dyDescent="0.25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</row>
    <row r="471" spans="1:22" x14ac:dyDescent="0.25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</row>
    <row r="472" spans="1:22" x14ac:dyDescent="0.25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</row>
    <row r="473" spans="1:22" x14ac:dyDescent="0.25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</row>
    <row r="474" spans="1:22" x14ac:dyDescent="0.25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</row>
    <row r="475" spans="1:22" x14ac:dyDescent="0.25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</row>
    <row r="476" spans="1:22" x14ac:dyDescent="0.25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</row>
    <row r="477" spans="1:22" x14ac:dyDescent="0.25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</row>
    <row r="478" spans="1:22" x14ac:dyDescent="0.25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</row>
    <row r="479" spans="1:22" x14ac:dyDescent="0.25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</row>
    <row r="480" spans="1:22" x14ac:dyDescent="0.25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</row>
    <row r="481" spans="1:22" x14ac:dyDescent="0.25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</row>
    <row r="482" spans="1:22" x14ac:dyDescent="0.25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</row>
    <row r="483" spans="1:22" x14ac:dyDescent="0.25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</row>
    <row r="484" spans="1:22" x14ac:dyDescent="0.25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</row>
    <row r="485" spans="1:22" x14ac:dyDescent="0.25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</row>
    <row r="486" spans="1:22" x14ac:dyDescent="0.25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</row>
    <row r="487" spans="1:22" x14ac:dyDescent="0.25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</row>
    <row r="488" spans="1:22" x14ac:dyDescent="0.25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</row>
    <row r="489" spans="1:22" x14ac:dyDescent="0.25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</row>
    <row r="490" spans="1:22" x14ac:dyDescent="0.25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</row>
    <row r="491" spans="1:22" x14ac:dyDescent="0.25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</row>
    <row r="492" spans="1:22" x14ac:dyDescent="0.25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</row>
    <row r="493" spans="1:22" x14ac:dyDescent="0.25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</row>
    <row r="494" spans="1:22" x14ac:dyDescent="0.25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</row>
    <row r="495" spans="1:22" x14ac:dyDescent="0.25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</row>
    <row r="496" spans="1:22" x14ac:dyDescent="0.25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</row>
    <row r="497" spans="1:22" x14ac:dyDescent="0.25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</row>
    <row r="498" spans="1:22" x14ac:dyDescent="0.25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</row>
    <row r="499" spans="1:22" x14ac:dyDescent="0.25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</row>
    <row r="500" spans="1:22" x14ac:dyDescent="0.25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</row>
    <row r="501" spans="1:22" x14ac:dyDescent="0.25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</row>
    <row r="502" spans="1:22" x14ac:dyDescent="0.25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</row>
    <row r="503" spans="1:22" x14ac:dyDescent="0.25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</row>
    <row r="504" spans="1:22" x14ac:dyDescent="0.25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</row>
    <row r="505" spans="1:22" x14ac:dyDescent="0.25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</row>
    <row r="506" spans="1:22" x14ac:dyDescent="0.25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</row>
    <row r="507" spans="1:22" x14ac:dyDescent="0.25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</row>
    <row r="508" spans="1:22" x14ac:dyDescent="0.25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</row>
    <row r="509" spans="1:22" x14ac:dyDescent="0.25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</row>
    <row r="510" spans="1:22" x14ac:dyDescent="0.25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</row>
    <row r="511" spans="1:22" x14ac:dyDescent="0.25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</row>
    <row r="512" spans="1:22" x14ac:dyDescent="0.25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</row>
    <row r="513" spans="1:22" x14ac:dyDescent="0.25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</row>
    <row r="514" spans="1:22" x14ac:dyDescent="0.25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</row>
    <row r="515" spans="1:22" x14ac:dyDescent="0.25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</row>
    <row r="516" spans="1:22" x14ac:dyDescent="0.25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</row>
    <row r="517" spans="1:22" x14ac:dyDescent="0.25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</row>
    <row r="518" spans="1:22" x14ac:dyDescent="0.25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</row>
    <row r="519" spans="1:22" x14ac:dyDescent="0.25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</row>
    <row r="520" spans="1:22" x14ac:dyDescent="0.25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</row>
    <row r="521" spans="1:22" x14ac:dyDescent="0.25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</row>
    <row r="522" spans="1:22" x14ac:dyDescent="0.25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</row>
    <row r="523" spans="1:22" x14ac:dyDescent="0.25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</row>
    <row r="524" spans="1:22" x14ac:dyDescent="0.25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</row>
    <row r="525" spans="1:22" x14ac:dyDescent="0.25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</row>
    <row r="526" spans="1:22" x14ac:dyDescent="0.25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</row>
    <row r="527" spans="1:22" x14ac:dyDescent="0.25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</row>
    <row r="528" spans="1:22" x14ac:dyDescent="0.25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</row>
    <row r="529" spans="1:22" x14ac:dyDescent="0.25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</row>
    <row r="530" spans="1:22" x14ac:dyDescent="0.25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</row>
    <row r="531" spans="1:22" x14ac:dyDescent="0.25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</row>
    <row r="532" spans="1:22" x14ac:dyDescent="0.25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</row>
    <row r="533" spans="1:22" x14ac:dyDescent="0.25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</row>
    <row r="534" spans="1:22" x14ac:dyDescent="0.25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</row>
    <row r="535" spans="1:22" x14ac:dyDescent="0.25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</row>
    <row r="536" spans="1:22" x14ac:dyDescent="0.25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</row>
    <row r="537" spans="1:22" x14ac:dyDescent="0.25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</row>
    <row r="538" spans="1:22" x14ac:dyDescent="0.25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</row>
    <row r="539" spans="1:22" x14ac:dyDescent="0.25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</row>
    <row r="540" spans="1:22" x14ac:dyDescent="0.25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</row>
    <row r="541" spans="1:22" x14ac:dyDescent="0.25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</row>
    <row r="542" spans="1:22" x14ac:dyDescent="0.25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</row>
    <row r="543" spans="1:22" x14ac:dyDescent="0.25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</row>
    <row r="544" spans="1:22" x14ac:dyDescent="0.25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</row>
    <row r="545" spans="1:22" x14ac:dyDescent="0.25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</row>
    <row r="546" spans="1:22" x14ac:dyDescent="0.25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</row>
    <row r="547" spans="1:22" x14ac:dyDescent="0.25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</row>
    <row r="548" spans="1:22" x14ac:dyDescent="0.25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</row>
    <row r="549" spans="1:22" x14ac:dyDescent="0.25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</row>
    <row r="550" spans="1:22" x14ac:dyDescent="0.25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</row>
    <row r="551" spans="1:22" x14ac:dyDescent="0.25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</row>
    <row r="552" spans="1:22" x14ac:dyDescent="0.25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</row>
    <row r="553" spans="1:22" x14ac:dyDescent="0.25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</row>
    <row r="554" spans="1:22" x14ac:dyDescent="0.25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</row>
    <row r="555" spans="1:22" x14ac:dyDescent="0.25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</row>
    <row r="556" spans="1:22" x14ac:dyDescent="0.25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</row>
    <row r="557" spans="1:22" x14ac:dyDescent="0.25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</row>
    <row r="558" spans="1:22" x14ac:dyDescent="0.25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</row>
    <row r="559" spans="1:22" x14ac:dyDescent="0.25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</row>
    <row r="560" spans="1:22" x14ac:dyDescent="0.25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</row>
    <row r="561" spans="1:22" x14ac:dyDescent="0.25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</row>
    <row r="562" spans="1:22" x14ac:dyDescent="0.25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</row>
    <row r="563" spans="1:22" x14ac:dyDescent="0.25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</row>
    <row r="564" spans="1:22" x14ac:dyDescent="0.25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</row>
    <row r="565" spans="1:22" x14ac:dyDescent="0.25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</row>
    <row r="566" spans="1:22" x14ac:dyDescent="0.25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</row>
    <row r="567" spans="1:22" x14ac:dyDescent="0.25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</row>
    <row r="568" spans="1:22" x14ac:dyDescent="0.25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</row>
    <row r="569" spans="1:22" x14ac:dyDescent="0.25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</row>
    <row r="570" spans="1:22" x14ac:dyDescent="0.25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</row>
    <row r="571" spans="1:22" x14ac:dyDescent="0.25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</row>
    <row r="572" spans="1:22" x14ac:dyDescent="0.25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</row>
    <row r="573" spans="1:22" x14ac:dyDescent="0.25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</row>
    <row r="574" spans="1:22" x14ac:dyDescent="0.25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</row>
    <row r="575" spans="1:22" x14ac:dyDescent="0.25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</row>
    <row r="576" spans="1:22" x14ac:dyDescent="0.25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</row>
    <row r="577" spans="1:22" x14ac:dyDescent="0.25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</row>
    <row r="578" spans="1:22" x14ac:dyDescent="0.25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</row>
    <row r="579" spans="1:22" x14ac:dyDescent="0.25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</row>
    <row r="580" spans="1:22" x14ac:dyDescent="0.25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</row>
    <row r="581" spans="1:22" x14ac:dyDescent="0.25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</row>
    <row r="582" spans="1:22" x14ac:dyDescent="0.25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</row>
    <row r="583" spans="1:22" x14ac:dyDescent="0.25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</row>
    <row r="584" spans="1:22" x14ac:dyDescent="0.25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</row>
    <row r="585" spans="1:22" x14ac:dyDescent="0.25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</row>
    <row r="586" spans="1:22" x14ac:dyDescent="0.25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</row>
    <row r="587" spans="1:22" x14ac:dyDescent="0.25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</row>
    <row r="588" spans="1:22" x14ac:dyDescent="0.25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</row>
    <row r="589" spans="1:22" x14ac:dyDescent="0.25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</row>
    <row r="590" spans="1:22" x14ac:dyDescent="0.25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</row>
    <row r="591" spans="1:22" x14ac:dyDescent="0.25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</row>
    <row r="592" spans="1:22" x14ac:dyDescent="0.25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</row>
    <row r="593" spans="1:22" x14ac:dyDescent="0.25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</row>
    <row r="594" spans="1:22" x14ac:dyDescent="0.25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</row>
    <row r="595" spans="1:22" x14ac:dyDescent="0.25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</row>
    <row r="596" spans="1:22" x14ac:dyDescent="0.25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</row>
    <row r="597" spans="1:22" x14ac:dyDescent="0.25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</row>
    <row r="598" spans="1:22" x14ac:dyDescent="0.25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</row>
    <row r="599" spans="1:22" x14ac:dyDescent="0.25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</row>
    <row r="600" spans="1:22" x14ac:dyDescent="0.25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</row>
    <row r="601" spans="1:22" x14ac:dyDescent="0.25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</row>
    <row r="602" spans="1:22" x14ac:dyDescent="0.25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</row>
    <row r="603" spans="1:22" x14ac:dyDescent="0.25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</row>
    <row r="604" spans="1:22" x14ac:dyDescent="0.25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</row>
    <row r="605" spans="1:22" x14ac:dyDescent="0.25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</row>
    <row r="606" spans="1:22" x14ac:dyDescent="0.25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</row>
    <row r="607" spans="1:22" x14ac:dyDescent="0.25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</row>
    <row r="608" spans="1:22" x14ac:dyDescent="0.25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</row>
    <row r="609" spans="1:22" x14ac:dyDescent="0.25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</row>
    <row r="610" spans="1:22" x14ac:dyDescent="0.25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</row>
    <row r="611" spans="1:22" x14ac:dyDescent="0.25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</row>
    <row r="612" spans="1:22" x14ac:dyDescent="0.25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</row>
    <row r="613" spans="1:22" x14ac:dyDescent="0.25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</row>
    <row r="614" spans="1:22" x14ac:dyDescent="0.25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</row>
    <row r="615" spans="1:22" x14ac:dyDescent="0.25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</row>
    <row r="616" spans="1:22" x14ac:dyDescent="0.25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</row>
    <row r="617" spans="1:22" x14ac:dyDescent="0.25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</row>
    <row r="618" spans="1:22" x14ac:dyDescent="0.25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</row>
    <row r="619" spans="1:22" x14ac:dyDescent="0.25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</row>
    <row r="620" spans="1:22" x14ac:dyDescent="0.25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</row>
    <row r="621" spans="1:22" x14ac:dyDescent="0.25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</row>
    <row r="622" spans="1:22" x14ac:dyDescent="0.25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</row>
    <row r="623" spans="1:22" x14ac:dyDescent="0.25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</row>
    <row r="624" spans="1:22" x14ac:dyDescent="0.25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</row>
    <row r="625" spans="1:22" x14ac:dyDescent="0.25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</row>
    <row r="626" spans="1:22" x14ac:dyDescent="0.25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</row>
    <row r="627" spans="1:22" x14ac:dyDescent="0.25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</row>
    <row r="628" spans="1:22" x14ac:dyDescent="0.25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</row>
    <row r="629" spans="1:22" x14ac:dyDescent="0.25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</row>
    <row r="630" spans="1:22" x14ac:dyDescent="0.25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</row>
    <row r="631" spans="1:22" x14ac:dyDescent="0.25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</row>
    <row r="632" spans="1:22" x14ac:dyDescent="0.25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</row>
    <row r="633" spans="1:22" x14ac:dyDescent="0.25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</row>
    <row r="634" spans="1:22" x14ac:dyDescent="0.25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</row>
    <row r="635" spans="1:22" x14ac:dyDescent="0.25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</row>
    <row r="636" spans="1:22" x14ac:dyDescent="0.25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</row>
    <row r="637" spans="1:22" x14ac:dyDescent="0.25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</row>
    <row r="638" spans="1:22" x14ac:dyDescent="0.25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</row>
    <row r="639" spans="1:22" x14ac:dyDescent="0.25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</row>
    <row r="640" spans="1:22" x14ac:dyDescent="0.25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</row>
    <row r="641" spans="1:22" x14ac:dyDescent="0.25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</row>
    <row r="642" spans="1:22" x14ac:dyDescent="0.25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</row>
    <row r="643" spans="1:22" x14ac:dyDescent="0.25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</row>
    <row r="644" spans="1:22" x14ac:dyDescent="0.25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</row>
    <row r="645" spans="1:22" x14ac:dyDescent="0.25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</row>
    <row r="646" spans="1:22" x14ac:dyDescent="0.25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</row>
    <row r="647" spans="1:22" x14ac:dyDescent="0.25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</row>
    <row r="648" spans="1:22" x14ac:dyDescent="0.25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</row>
    <row r="649" spans="1:22" x14ac:dyDescent="0.25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</row>
    <row r="650" spans="1:22" x14ac:dyDescent="0.25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</row>
    <row r="651" spans="1:22" x14ac:dyDescent="0.25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</row>
    <row r="652" spans="1:22" x14ac:dyDescent="0.25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</row>
    <row r="653" spans="1:22" x14ac:dyDescent="0.25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</row>
    <row r="654" spans="1:22" x14ac:dyDescent="0.25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</row>
    <row r="655" spans="1:22" x14ac:dyDescent="0.25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</row>
    <row r="656" spans="1:22" x14ac:dyDescent="0.25"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</row>
    <row r="657" spans="12:22" x14ac:dyDescent="0.25"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</row>
    <row r="658" spans="12:22" x14ac:dyDescent="0.25"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</row>
  </sheetData>
  <mergeCells count="664">
    <mergeCell ref="AB121:AB123"/>
    <mergeCell ref="AC121:AC123"/>
    <mergeCell ref="A124:B124"/>
    <mergeCell ref="AB118:AB120"/>
    <mergeCell ref="AC118:AC120"/>
    <mergeCell ref="C121:C123"/>
    <mergeCell ref="D121:D123"/>
    <mergeCell ref="E121:E123"/>
    <mergeCell ref="F121:F123"/>
    <mergeCell ref="G121:G123"/>
    <mergeCell ref="H121:H123"/>
    <mergeCell ref="I121:I123"/>
    <mergeCell ref="J121:J123"/>
    <mergeCell ref="K121:K123"/>
    <mergeCell ref="L121:L123"/>
    <mergeCell ref="M121:M123"/>
    <mergeCell ref="N121:N123"/>
    <mergeCell ref="O121:O123"/>
    <mergeCell ref="P121:P123"/>
    <mergeCell ref="Q121:Q123"/>
    <mergeCell ref="R121:R123"/>
    <mergeCell ref="A118:A120"/>
    <mergeCell ref="B118:B120"/>
    <mergeCell ref="A121:A123"/>
    <mergeCell ref="X115:X117"/>
    <mergeCell ref="Y115:Y117"/>
    <mergeCell ref="Z115:Z117"/>
    <mergeCell ref="AA115:AA117"/>
    <mergeCell ref="S121:S123"/>
    <mergeCell ref="T121:T123"/>
    <mergeCell ref="U121:U123"/>
    <mergeCell ref="V121:V123"/>
    <mergeCell ref="W121:W123"/>
    <mergeCell ref="X121:X123"/>
    <mergeCell ref="S118:S120"/>
    <mergeCell ref="T118:T120"/>
    <mergeCell ref="U118:U120"/>
    <mergeCell ref="V118:V120"/>
    <mergeCell ref="W118:W120"/>
    <mergeCell ref="X118:X120"/>
    <mergeCell ref="Y121:Y123"/>
    <mergeCell ref="Z121:Z123"/>
    <mergeCell ref="AA121:AA123"/>
    <mergeCell ref="U115:U117"/>
    <mergeCell ref="AB115:AB117"/>
    <mergeCell ref="AC115:AC117"/>
    <mergeCell ref="C118:C120"/>
    <mergeCell ref="D118:D120"/>
    <mergeCell ref="E118:E120"/>
    <mergeCell ref="F118:F120"/>
    <mergeCell ref="G118:G120"/>
    <mergeCell ref="H118:H120"/>
    <mergeCell ref="I118:I120"/>
    <mergeCell ref="J118:J120"/>
    <mergeCell ref="K118:K120"/>
    <mergeCell ref="L118:L120"/>
    <mergeCell ref="M118:M120"/>
    <mergeCell ref="N118:N120"/>
    <mergeCell ref="O118:O120"/>
    <mergeCell ref="P118:P120"/>
    <mergeCell ref="Q118:Q120"/>
    <mergeCell ref="R118:R120"/>
    <mergeCell ref="Y118:Y120"/>
    <mergeCell ref="Z118:Z120"/>
    <mergeCell ref="AA118:AA120"/>
    <mergeCell ref="V115:V117"/>
    <mergeCell ref="W115:W117"/>
    <mergeCell ref="L115:L117"/>
    <mergeCell ref="M115:M117"/>
    <mergeCell ref="N115:N117"/>
    <mergeCell ref="O115:O117"/>
    <mergeCell ref="P115:P117"/>
    <mergeCell ref="Q115:Q117"/>
    <mergeCell ref="R115:R117"/>
    <mergeCell ref="S115:S117"/>
    <mergeCell ref="T115:T117"/>
    <mergeCell ref="C115:C117"/>
    <mergeCell ref="D115:D117"/>
    <mergeCell ref="E115:E117"/>
    <mergeCell ref="F115:F117"/>
    <mergeCell ref="G115:G117"/>
    <mergeCell ref="H115:H117"/>
    <mergeCell ref="I115:I117"/>
    <mergeCell ref="J115:J117"/>
    <mergeCell ref="K115:K117"/>
    <mergeCell ref="U112:U114"/>
    <mergeCell ref="V112:V114"/>
    <mergeCell ref="W112:W114"/>
    <mergeCell ref="X112:X114"/>
    <mergeCell ref="Y112:Y114"/>
    <mergeCell ref="Z112:Z114"/>
    <mergeCell ref="AA112:AA114"/>
    <mergeCell ref="AB112:AB114"/>
    <mergeCell ref="AC112:AC114"/>
    <mergeCell ref="X109:X111"/>
    <mergeCell ref="Y109:Y111"/>
    <mergeCell ref="Z109:Z111"/>
    <mergeCell ref="AA109:AA111"/>
    <mergeCell ref="AB109:AB111"/>
    <mergeCell ref="AC109:AC111"/>
    <mergeCell ref="C112:C114"/>
    <mergeCell ref="D112:D114"/>
    <mergeCell ref="E112:E114"/>
    <mergeCell ref="F112:F114"/>
    <mergeCell ref="G112:G114"/>
    <mergeCell ref="H112:H114"/>
    <mergeCell ref="I112:I114"/>
    <mergeCell ref="J112:J114"/>
    <mergeCell ref="K112:K114"/>
    <mergeCell ref="L112:L114"/>
    <mergeCell ref="M112:M114"/>
    <mergeCell ref="N112:N114"/>
    <mergeCell ref="O112:O114"/>
    <mergeCell ref="P112:P114"/>
    <mergeCell ref="Q112:Q114"/>
    <mergeCell ref="R112:R114"/>
    <mergeCell ref="S112:S114"/>
    <mergeCell ref="T112:T114"/>
    <mergeCell ref="AA106:AA108"/>
    <mergeCell ref="AB106:AB108"/>
    <mergeCell ref="AC106:AC108"/>
    <mergeCell ref="C109:C111"/>
    <mergeCell ref="D109:D111"/>
    <mergeCell ref="E109:E111"/>
    <mergeCell ref="F109:F111"/>
    <mergeCell ref="G109:G111"/>
    <mergeCell ref="H109:H111"/>
    <mergeCell ref="I109:I111"/>
    <mergeCell ref="J109:J111"/>
    <mergeCell ref="K109:K111"/>
    <mergeCell ref="L109:L111"/>
    <mergeCell ref="M109:M111"/>
    <mergeCell ref="N109:N111"/>
    <mergeCell ref="O109:O111"/>
    <mergeCell ref="P109:P111"/>
    <mergeCell ref="Q109:Q111"/>
    <mergeCell ref="R109:R111"/>
    <mergeCell ref="S109:S111"/>
    <mergeCell ref="T109:T111"/>
    <mergeCell ref="U109:U111"/>
    <mergeCell ref="V109:V111"/>
    <mergeCell ref="W109:W111"/>
    <mergeCell ref="AA103:AA105"/>
    <mergeCell ref="AB103:AB105"/>
    <mergeCell ref="AC103:AC105"/>
    <mergeCell ref="D106:D108"/>
    <mergeCell ref="E106:E108"/>
    <mergeCell ref="F106:F108"/>
    <mergeCell ref="G106:G108"/>
    <mergeCell ref="H106:H108"/>
    <mergeCell ref="I106:I108"/>
    <mergeCell ref="J106:J108"/>
    <mergeCell ref="K106:K108"/>
    <mergeCell ref="L106:L108"/>
    <mergeCell ref="M106:M108"/>
    <mergeCell ref="N106:N108"/>
    <mergeCell ref="O106:O108"/>
    <mergeCell ref="P106:P108"/>
    <mergeCell ref="Q106:Q108"/>
    <mergeCell ref="R106:R108"/>
    <mergeCell ref="S106:S108"/>
    <mergeCell ref="T106:T108"/>
    <mergeCell ref="U106:U108"/>
    <mergeCell ref="V106:V108"/>
    <mergeCell ref="W106:W108"/>
    <mergeCell ref="X106:X108"/>
    <mergeCell ref="AA100:AA102"/>
    <mergeCell ref="AB100:AB102"/>
    <mergeCell ref="AC100:AC102"/>
    <mergeCell ref="C103:C105"/>
    <mergeCell ref="D103:D105"/>
    <mergeCell ref="E103:E105"/>
    <mergeCell ref="F103:F105"/>
    <mergeCell ref="G103:G105"/>
    <mergeCell ref="H103:H105"/>
    <mergeCell ref="I103:I105"/>
    <mergeCell ref="J103:J105"/>
    <mergeCell ref="K103:K105"/>
    <mergeCell ref="L103:L105"/>
    <mergeCell ref="M103:M105"/>
    <mergeCell ref="N103:N105"/>
    <mergeCell ref="O103:O105"/>
    <mergeCell ref="P103:P105"/>
    <mergeCell ref="Q103:Q105"/>
    <mergeCell ref="R103:R105"/>
    <mergeCell ref="S103:S105"/>
    <mergeCell ref="T103:T105"/>
    <mergeCell ref="R100:R102"/>
    <mergeCell ref="S100:S102"/>
    <mergeCell ref="T100:T102"/>
    <mergeCell ref="U100:U102"/>
    <mergeCell ref="V100:V102"/>
    <mergeCell ref="W100:W102"/>
    <mergeCell ref="X100:X102"/>
    <mergeCell ref="Y100:Y102"/>
    <mergeCell ref="Z100:Z102"/>
    <mergeCell ref="A112:A114"/>
    <mergeCell ref="B112:B114"/>
    <mergeCell ref="A115:A117"/>
    <mergeCell ref="B115:B117"/>
    <mergeCell ref="L100:L102"/>
    <mergeCell ref="M100:M102"/>
    <mergeCell ref="N100:N102"/>
    <mergeCell ref="O100:O102"/>
    <mergeCell ref="P100:P102"/>
    <mergeCell ref="Q100:Q102"/>
    <mergeCell ref="U103:U105"/>
    <mergeCell ref="V103:V105"/>
    <mergeCell ref="W103:W105"/>
    <mergeCell ref="X103:X105"/>
    <mergeCell ref="Y103:Y105"/>
    <mergeCell ref="Z103:Z105"/>
    <mergeCell ref="Y106:Y108"/>
    <mergeCell ref="Z106:Z108"/>
    <mergeCell ref="B121:B123"/>
    <mergeCell ref="C100:C102"/>
    <mergeCell ref="C106:C108"/>
    <mergeCell ref="AA77:AB77"/>
    <mergeCell ref="A84:C84"/>
    <mergeCell ref="A100:A102"/>
    <mergeCell ref="B100:B102"/>
    <mergeCell ref="A103:A105"/>
    <mergeCell ref="B103:B105"/>
    <mergeCell ref="A106:A108"/>
    <mergeCell ref="B106:B108"/>
    <mergeCell ref="A109:A111"/>
    <mergeCell ref="B109:B111"/>
    <mergeCell ref="D100:D102"/>
    <mergeCell ref="E100:E102"/>
    <mergeCell ref="F100:F102"/>
    <mergeCell ref="G100:G102"/>
    <mergeCell ref="H100:H102"/>
    <mergeCell ref="I100:I102"/>
    <mergeCell ref="J100:J102"/>
    <mergeCell ref="K100:K102"/>
    <mergeCell ref="A76:A78"/>
    <mergeCell ref="B76:B78"/>
    <mergeCell ref="A79:A81"/>
    <mergeCell ref="AG68:AG70"/>
    <mergeCell ref="AH68:AH70"/>
    <mergeCell ref="AC71:AC73"/>
    <mergeCell ref="AD71:AD73"/>
    <mergeCell ref="AE71:AE73"/>
    <mergeCell ref="AF71:AF73"/>
    <mergeCell ref="AG71:AG73"/>
    <mergeCell ref="AH71:AH73"/>
    <mergeCell ref="AC74:AC76"/>
    <mergeCell ref="AD74:AD76"/>
    <mergeCell ref="AE74:AE76"/>
    <mergeCell ref="AF74:AF76"/>
    <mergeCell ref="AG74:AG76"/>
    <mergeCell ref="AH74:AH76"/>
    <mergeCell ref="AB68:AB70"/>
    <mergeCell ref="AA71:AA73"/>
    <mergeCell ref="AB71:AB73"/>
    <mergeCell ref="AA74:AA76"/>
    <mergeCell ref="AB74:AB76"/>
    <mergeCell ref="AC68:AC70"/>
    <mergeCell ref="AD68:AD70"/>
    <mergeCell ref="AE68:AE70"/>
    <mergeCell ref="AF68:AF70"/>
    <mergeCell ref="C4:C6"/>
    <mergeCell ref="A7:A9"/>
    <mergeCell ref="AL55:AL57"/>
    <mergeCell ref="AK55:AK57"/>
    <mergeCell ref="AJ55:AJ57"/>
    <mergeCell ref="AI55:AI57"/>
    <mergeCell ref="AC55:AC57"/>
    <mergeCell ref="AB55:AB57"/>
    <mergeCell ref="AA55:AA57"/>
    <mergeCell ref="E7:E9"/>
    <mergeCell ref="F7:F9"/>
    <mergeCell ref="G7:G9"/>
    <mergeCell ref="M13:M15"/>
    <mergeCell ref="N13:N15"/>
    <mergeCell ref="M16:M18"/>
    <mergeCell ref="N16:N18"/>
    <mergeCell ref="O7:O9"/>
    <mergeCell ref="O10:O12"/>
    <mergeCell ref="O13:O15"/>
    <mergeCell ref="M7:M9"/>
    <mergeCell ref="N7:N9"/>
    <mergeCell ref="V10:V12"/>
    <mergeCell ref="W10:W12"/>
    <mergeCell ref="W7:W9"/>
    <mergeCell ref="M2:O2"/>
    <mergeCell ref="M3:N3"/>
    <mergeCell ref="M4:M6"/>
    <mergeCell ref="N4:N6"/>
    <mergeCell ref="O4:O6"/>
    <mergeCell ref="M10:M12"/>
    <mergeCell ref="N10:N12"/>
    <mergeCell ref="S10:S12"/>
    <mergeCell ref="B7:B9"/>
    <mergeCell ref="C7:C9"/>
    <mergeCell ref="E2:G2"/>
    <mergeCell ref="I2:K2"/>
    <mergeCell ref="I3:J3"/>
    <mergeCell ref="I4:I6"/>
    <mergeCell ref="J4:J6"/>
    <mergeCell ref="K4:K6"/>
    <mergeCell ref="E4:E6"/>
    <mergeCell ref="F4:F6"/>
    <mergeCell ref="G4:G6"/>
    <mergeCell ref="A2:C2"/>
    <mergeCell ref="E3:F3"/>
    <mergeCell ref="A4:A6"/>
    <mergeCell ref="B4:B6"/>
    <mergeCell ref="A3:B3"/>
    <mergeCell ref="Q2:S2"/>
    <mergeCell ref="Q3:R3"/>
    <mergeCell ref="Q4:Q6"/>
    <mergeCell ref="R4:R6"/>
    <mergeCell ref="S4:S6"/>
    <mergeCell ref="Q7:Q9"/>
    <mergeCell ref="R7:R9"/>
    <mergeCell ref="S7:S9"/>
    <mergeCell ref="Q10:Q12"/>
    <mergeCell ref="R10:R12"/>
    <mergeCell ref="Y2:AA2"/>
    <mergeCell ref="Y3:Z3"/>
    <mergeCell ref="Y4:Y6"/>
    <mergeCell ref="Z4:Z6"/>
    <mergeCell ref="AA4:AA6"/>
    <mergeCell ref="Y7:Y9"/>
    <mergeCell ref="U19:U21"/>
    <mergeCell ref="V19:V21"/>
    <mergeCell ref="W19:W21"/>
    <mergeCell ref="U13:U15"/>
    <mergeCell ref="V13:V15"/>
    <mergeCell ref="W13:W15"/>
    <mergeCell ref="U16:U18"/>
    <mergeCell ref="V16:V18"/>
    <mergeCell ref="W16:W18"/>
    <mergeCell ref="U2:W2"/>
    <mergeCell ref="U3:V3"/>
    <mergeCell ref="U4:U6"/>
    <mergeCell ref="W4:W6"/>
    <mergeCell ref="U10:U12"/>
    <mergeCell ref="V7:V9"/>
    <mergeCell ref="AD10:AD12"/>
    <mergeCell ref="AE10:AE12"/>
    <mergeCell ref="Z7:Z9"/>
    <mergeCell ref="AA7:AA9"/>
    <mergeCell ref="Y10:Y12"/>
    <mergeCell ref="Z10:Z12"/>
    <mergeCell ref="AA10:AA12"/>
    <mergeCell ref="U7:U9"/>
    <mergeCell ref="B36:C36"/>
    <mergeCell ref="W22:W24"/>
    <mergeCell ref="V22:V24"/>
    <mergeCell ref="U22:U24"/>
    <mergeCell ref="O16:O18"/>
    <mergeCell ref="D37:D39"/>
    <mergeCell ref="D40:D42"/>
    <mergeCell ref="AC25:AC27"/>
    <mergeCell ref="AD25:AD27"/>
    <mergeCell ref="AE25:AE27"/>
    <mergeCell ref="R40:R42"/>
    <mergeCell ref="S40:S42"/>
    <mergeCell ref="T40:T42"/>
    <mergeCell ref="U40:U42"/>
    <mergeCell ref="AE37:AE39"/>
    <mergeCell ref="A1:AE1"/>
    <mergeCell ref="A29:C29"/>
    <mergeCell ref="AC19:AC21"/>
    <mergeCell ref="AD19:AD21"/>
    <mergeCell ref="AE19:AE21"/>
    <mergeCell ref="AC22:AC24"/>
    <mergeCell ref="AD22:AD24"/>
    <mergeCell ref="AE22:AE24"/>
    <mergeCell ref="AC16:AC18"/>
    <mergeCell ref="AD16:AD18"/>
    <mergeCell ref="AE16:AE18"/>
    <mergeCell ref="AC13:AC15"/>
    <mergeCell ref="AD13:AD15"/>
    <mergeCell ref="AE13:AE15"/>
    <mergeCell ref="AC7:AC9"/>
    <mergeCell ref="AD7:AD9"/>
    <mergeCell ref="AE7:AE9"/>
    <mergeCell ref="AC10:AC12"/>
    <mergeCell ref="AC2:AE2"/>
    <mergeCell ref="AC3:AD3"/>
    <mergeCell ref="AC4:AC6"/>
    <mergeCell ref="AD4:AD6"/>
    <mergeCell ref="AE4:AE6"/>
    <mergeCell ref="V4:V6"/>
    <mergeCell ref="B43:C43"/>
    <mergeCell ref="M36:N36"/>
    <mergeCell ref="M37:M39"/>
    <mergeCell ref="N37:N39"/>
    <mergeCell ref="O37:O39"/>
    <mergeCell ref="P37:P39"/>
    <mergeCell ref="H37:H39"/>
    <mergeCell ref="H40:H42"/>
    <mergeCell ref="I37:I39"/>
    <mergeCell ref="I40:I42"/>
    <mergeCell ref="J37:J39"/>
    <mergeCell ref="K37:K39"/>
    <mergeCell ref="J40:J42"/>
    <mergeCell ref="K40:K42"/>
    <mergeCell ref="E37:E39"/>
    <mergeCell ref="E40:E42"/>
    <mergeCell ref="F37:F39"/>
    <mergeCell ref="F40:F42"/>
    <mergeCell ref="G37:G39"/>
    <mergeCell ref="G40:G42"/>
    <mergeCell ref="B37:B39"/>
    <mergeCell ref="C37:C39"/>
    <mergeCell ref="B40:B42"/>
    <mergeCell ref="C40:C42"/>
    <mergeCell ref="M43:N43"/>
    <mergeCell ref="M29:O29"/>
    <mergeCell ref="Q37:Q39"/>
    <mergeCell ref="R37:R39"/>
    <mergeCell ref="S37:S39"/>
    <mergeCell ref="T37:T39"/>
    <mergeCell ref="U37:U39"/>
    <mergeCell ref="M40:M42"/>
    <mergeCell ref="N40:N42"/>
    <mergeCell ref="O40:O42"/>
    <mergeCell ref="P40:P42"/>
    <mergeCell ref="Q40:Q42"/>
    <mergeCell ref="A56:B56"/>
    <mergeCell ref="K53:K55"/>
    <mergeCell ref="E53:E55"/>
    <mergeCell ref="F53:F55"/>
    <mergeCell ref="G53:G55"/>
    <mergeCell ref="H53:H55"/>
    <mergeCell ref="I53:I55"/>
    <mergeCell ref="J53:J55"/>
    <mergeCell ref="A46:C46"/>
    <mergeCell ref="A52:B52"/>
    <mergeCell ref="A53:A55"/>
    <mergeCell ref="B53:B55"/>
    <mergeCell ref="C53:C55"/>
    <mergeCell ref="D53:D55"/>
    <mergeCell ref="O63:O65"/>
    <mergeCell ref="P63:P65"/>
    <mergeCell ref="M46:O46"/>
    <mergeCell ref="M54:M56"/>
    <mergeCell ref="N54:N56"/>
    <mergeCell ref="M57:M59"/>
    <mergeCell ref="N57:N59"/>
    <mergeCell ref="M60:M62"/>
    <mergeCell ref="N60:N62"/>
    <mergeCell ref="O60:O62"/>
    <mergeCell ref="P60:P62"/>
    <mergeCell ref="Q60:Q62"/>
    <mergeCell ref="R60:R62"/>
    <mergeCell ref="S60:S62"/>
    <mergeCell ref="W54:W56"/>
    <mergeCell ref="X54:X56"/>
    <mergeCell ref="Y54:Y56"/>
    <mergeCell ref="M69:N69"/>
    <mergeCell ref="O57:O59"/>
    <mergeCell ref="P57:P59"/>
    <mergeCell ref="Q57:Q59"/>
    <mergeCell ref="R57:R59"/>
    <mergeCell ref="S57:S59"/>
    <mergeCell ref="T57:T59"/>
    <mergeCell ref="Q54:Q56"/>
    <mergeCell ref="R54:R56"/>
    <mergeCell ref="S54:S56"/>
    <mergeCell ref="T54:T56"/>
    <mergeCell ref="U54:U56"/>
    <mergeCell ref="V54:V56"/>
    <mergeCell ref="M63:M65"/>
    <mergeCell ref="N63:N65"/>
    <mergeCell ref="M66:M68"/>
    <mergeCell ref="O54:O56"/>
    <mergeCell ref="P54:P56"/>
    <mergeCell ref="A61:C61"/>
    <mergeCell ref="A73:A75"/>
    <mergeCell ref="B73:B75"/>
    <mergeCell ref="E73:E75"/>
    <mergeCell ref="F73:F75"/>
    <mergeCell ref="G73:G75"/>
    <mergeCell ref="W63:W65"/>
    <mergeCell ref="X63:X65"/>
    <mergeCell ref="Y63:Y65"/>
    <mergeCell ref="O66:O68"/>
    <mergeCell ref="P66:P68"/>
    <mergeCell ref="Q66:Q68"/>
    <mergeCell ref="R66:R68"/>
    <mergeCell ref="S66:S68"/>
    <mergeCell ref="T66:T68"/>
    <mergeCell ref="U66:U68"/>
    <mergeCell ref="Q63:Q65"/>
    <mergeCell ref="R63:R65"/>
    <mergeCell ref="S63:S65"/>
    <mergeCell ref="T63:T65"/>
    <mergeCell ref="U63:U65"/>
    <mergeCell ref="V63:V65"/>
    <mergeCell ref="T60:T62"/>
    <mergeCell ref="U60:U62"/>
    <mergeCell ref="B79:B81"/>
    <mergeCell ref="C73:C75"/>
    <mergeCell ref="D73:D75"/>
    <mergeCell ref="V66:V68"/>
    <mergeCell ref="W66:W68"/>
    <mergeCell ref="X66:X68"/>
    <mergeCell ref="N66:N68"/>
    <mergeCell ref="C79:C81"/>
    <mergeCell ref="D79:D81"/>
    <mergeCell ref="E79:E81"/>
    <mergeCell ref="F79:F81"/>
    <mergeCell ref="G79:G81"/>
    <mergeCell ref="H73:H75"/>
    <mergeCell ref="I73:I75"/>
    <mergeCell ref="J73:J75"/>
    <mergeCell ref="K73:K75"/>
    <mergeCell ref="C76:C78"/>
    <mergeCell ref="D76:D78"/>
    <mergeCell ref="E76:E78"/>
    <mergeCell ref="F76:F78"/>
    <mergeCell ref="G76:G78"/>
    <mergeCell ref="S76:S78"/>
    <mergeCell ref="N73:N75"/>
    <mergeCell ref="O73:O75"/>
    <mergeCell ref="P73:P75"/>
    <mergeCell ref="Q73:Q75"/>
    <mergeCell ref="R73:R75"/>
    <mergeCell ref="S73:S75"/>
    <mergeCell ref="M73:M75"/>
    <mergeCell ref="H79:H81"/>
    <mergeCell ref="I79:I81"/>
    <mergeCell ref="J79:J81"/>
    <mergeCell ref="K79:K81"/>
    <mergeCell ref="L79:L81"/>
    <mergeCell ref="H76:H78"/>
    <mergeCell ref="I76:I78"/>
    <mergeCell ref="J76:J78"/>
    <mergeCell ref="K76:K78"/>
    <mergeCell ref="L76:L78"/>
    <mergeCell ref="L73:L75"/>
    <mergeCell ref="AA60:AC60"/>
    <mergeCell ref="AA67:AB67"/>
    <mergeCell ref="AA68:AA70"/>
    <mergeCell ref="A82:B82"/>
    <mergeCell ref="AA30:AC30"/>
    <mergeCell ref="T76:T78"/>
    <mergeCell ref="U76:U78"/>
    <mergeCell ref="V76:V78"/>
    <mergeCell ref="M79:M81"/>
    <mergeCell ref="N79:N81"/>
    <mergeCell ref="O79:O81"/>
    <mergeCell ref="P79:P81"/>
    <mergeCell ref="Q79:Q81"/>
    <mergeCell ref="R79:R81"/>
    <mergeCell ref="S79:S81"/>
    <mergeCell ref="T73:T75"/>
    <mergeCell ref="U73:U75"/>
    <mergeCell ref="V73:V75"/>
    <mergeCell ref="M76:M78"/>
    <mergeCell ref="N76:N78"/>
    <mergeCell ref="O76:O78"/>
    <mergeCell ref="P76:P78"/>
    <mergeCell ref="Q76:Q78"/>
    <mergeCell ref="R76:R78"/>
    <mergeCell ref="T79:T81"/>
    <mergeCell ref="U79:U81"/>
    <mergeCell ref="V79:V81"/>
    <mergeCell ref="Y66:Y68"/>
    <mergeCell ref="V60:V62"/>
    <mergeCell ref="W60:W62"/>
    <mergeCell ref="X60:X62"/>
    <mergeCell ref="Y60:Y62"/>
    <mergeCell ref="U57:U59"/>
    <mergeCell ref="V57:V59"/>
    <mergeCell ref="W57:W59"/>
    <mergeCell ref="X57:X59"/>
    <mergeCell ref="Y57:Y59"/>
    <mergeCell ref="AF37:AF39"/>
    <mergeCell ref="AC46:AC48"/>
    <mergeCell ref="AD46:AD48"/>
    <mergeCell ref="AE46:AE48"/>
    <mergeCell ref="AF46:AF48"/>
    <mergeCell ref="AA46:AA48"/>
    <mergeCell ref="AB46:AB48"/>
    <mergeCell ref="AA49:AA51"/>
    <mergeCell ref="AB49:AB51"/>
    <mergeCell ref="AC43:AC45"/>
    <mergeCell ref="AD43:AD45"/>
    <mergeCell ref="AE43:AE45"/>
    <mergeCell ref="AF43:AF45"/>
    <mergeCell ref="AA37:AA39"/>
    <mergeCell ref="AB37:AB39"/>
    <mergeCell ref="AA40:AA42"/>
    <mergeCell ref="AB40:AB42"/>
    <mergeCell ref="AA43:AA45"/>
    <mergeCell ref="AB43:AB45"/>
    <mergeCell ref="AG43:AG45"/>
    <mergeCell ref="AH43:AH45"/>
    <mergeCell ref="AM37:AM39"/>
    <mergeCell ref="AN37:AN39"/>
    <mergeCell ref="AC40:AC42"/>
    <mergeCell ref="AD40:AD42"/>
    <mergeCell ref="AE40:AE42"/>
    <mergeCell ref="AF40:AF42"/>
    <mergeCell ref="AG40:AG42"/>
    <mergeCell ref="AH40:AH42"/>
    <mergeCell ref="AI40:AI42"/>
    <mergeCell ref="AJ40:AJ42"/>
    <mergeCell ref="AG37:AG39"/>
    <mergeCell ref="AH37:AH39"/>
    <mergeCell ref="AI37:AI39"/>
    <mergeCell ref="AJ37:AJ39"/>
    <mergeCell ref="AK37:AK39"/>
    <mergeCell ref="AL37:AL39"/>
    <mergeCell ref="AC37:AC39"/>
    <mergeCell ref="AD37:AD39"/>
    <mergeCell ref="AI43:AI45"/>
    <mergeCell ref="AJ43:AJ45"/>
    <mergeCell ref="AK43:AK45"/>
    <mergeCell ref="AL43:AL45"/>
    <mergeCell ref="AM43:AM45"/>
    <mergeCell ref="AN43:AN45"/>
    <mergeCell ref="AK40:AK42"/>
    <mergeCell ref="AL40:AL42"/>
    <mergeCell ref="AM40:AM42"/>
    <mergeCell ref="AN40:AN42"/>
    <mergeCell ref="AC52:AC54"/>
    <mergeCell ref="AD52:AD54"/>
    <mergeCell ref="AE52:AE54"/>
    <mergeCell ref="AF52:AF54"/>
    <mergeCell ref="AG52:AG54"/>
    <mergeCell ref="AH52:AH54"/>
    <mergeCell ref="AM46:AM48"/>
    <mergeCell ref="AN46:AN48"/>
    <mergeCell ref="AC49:AC51"/>
    <mergeCell ref="AD49:AD51"/>
    <mergeCell ref="AE49:AE51"/>
    <mergeCell ref="AF49:AF51"/>
    <mergeCell ref="AG49:AG51"/>
    <mergeCell ref="AH49:AH51"/>
    <mergeCell ref="AI49:AI51"/>
    <mergeCell ref="AJ49:AJ51"/>
    <mergeCell ref="AG46:AG48"/>
    <mergeCell ref="AH46:AH48"/>
    <mergeCell ref="AN52:AN54"/>
    <mergeCell ref="AK49:AK51"/>
    <mergeCell ref="AL49:AL51"/>
    <mergeCell ref="AM49:AM51"/>
    <mergeCell ref="AN49:AN51"/>
    <mergeCell ref="AA58:AB58"/>
    <mergeCell ref="AI46:AI48"/>
    <mergeCell ref="AJ46:AJ48"/>
    <mergeCell ref="AK46:AK48"/>
    <mergeCell ref="AL46:AL48"/>
    <mergeCell ref="AI52:AI54"/>
    <mergeCell ref="AJ52:AJ54"/>
    <mergeCell ref="AK52:AK54"/>
    <mergeCell ref="AL52:AL54"/>
    <mergeCell ref="AM52:AM54"/>
    <mergeCell ref="AA52:AA54"/>
    <mergeCell ref="AB52:AB54"/>
    <mergeCell ref="AH55:AH57"/>
    <mergeCell ref="AG55:AG57"/>
    <mergeCell ref="AF55:AF57"/>
    <mergeCell ref="AE55:AE57"/>
    <mergeCell ref="AD55:AD57"/>
    <mergeCell ref="AN55:AN57"/>
    <mergeCell ref="AM55:AM5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48"/>
  <sheetViews>
    <sheetView showGridLines="0" zoomScale="90" zoomScaleNormal="90" workbookViewId="0">
      <selection activeCell="N53" sqref="N53"/>
    </sheetView>
  </sheetViews>
  <sheetFormatPr baseColWidth="10" defaultRowHeight="15" x14ac:dyDescent="0.25"/>
  <sheetData>
    <row r="1" spans="1:33" x14ac:dyDescent="0.25">
      <c r="A1" s="396" t="s">
        <v>27</v>
      </c>
      <c r="B1" s="397"/>
      <c r="C1" s="397"/>
      <c r="D1" s="397"/>
      <c r="E1" s="397"/>
      <c r="F1" s="397"/>
      <c r="G1" s="397"/>
      <c r="H1" s="397"/>
      <c r="I1" s="397"/>
      <c r="J1" s="397"/>
      <c r="K1" s="397"/>
      <c r="L1" s="397"/>
      <c r="M1" s="397"/>
      <c r="N1" s="397"/>
      <c r="O1" s="397"/>
      <c r="P1" s="397"/>
      <c r="Q1" s="397"/>
      <c r="R1" s="397"/>
      <c r="S1" s="397"/>
      <c r="T1" s="397"/>
      <c r="U1" s="397"/>
      <c r="V1" s="397"/>
      <c r="W1" s="397"/>
      <c r="X1" s="397"/>
      <c r="Y1" s="397"/>
      <c r="Z1" s="397"/>
      <c r="AA1" s="397"/>
      <c r="AB1" s="397"/>
      <c r="AC1" s="397"/>
      <c r="AD1" s="397"/>
      <c r="AE1" s="398"/>
      <c r="AF1" s="385"/>
      <c r="AG1" s="387"/>
    </row>
    <row r="2" spans="1:33" ht="15.75" thickBot="1" x14ac:dyDescent="0.3">
      <c r="A2" s="397"/>
      <c r="B2" s="397"/>
      <c r="C2" s="397"/>
      <c r="D2" s="397"/>
      <c r="E2" s="397"/>
      <c r="F2" s="397"/>
      <c r="G2" s="397"/>
      <c r="H2" s="397"/>
      <c r="I2" s="397"/>
      <c r="J2" s="397"/>
      <c r="K2" s="397"/>
      <c r="L2" s="397"/>
      <c r="M2" s="397"/>
      <c r="N2" s="397"/>
      <c r="O2" s="397"/>
      <c r="P2" s="397"/>
      <c r="Q2" s="397"/>
      <c r="R2" s="397"/>
      <c r="S2" s="397"/>
      <c r="T2" s="397"/>
      <c r="U2" s="397"/>
      <c r="V2" s="397"/>
      <c r="W2" s="397"/>
      <c r="X2" s="397"/>
      <c r="Y2" s="397"/>
      <c r="Z2" s="397"/>
      <c r="AA2" s="397"/>
      <c r="AB2" s="397"/>
      <c r="AC2" s="397"/>
      <c r="AD2" s="397"/>
      <c r="AE2" s="398"/>
      <c r="AF2" s="386"/>
      <c r="AG2" s="302"/>
    </row>
    <row r="3" spans="1:33" ht="45.75" thickBot="1" x14ac:dyDescent="0.3">
      <c r="K3" s="399" t="s">
        <v>103</v>
      </c>
      <c r="L3" s="400"/>
      <c r="M3" s="43" t="s">
        <v>147</v>
      </c>
      <c r="N3" s="401" t="s">
        <v>82</v>
      </c>
      <c r="O3" s="402"/>
      <c r="P3" s="44" t="s">
        <v>102</v>
      </c>
      <c r="Q3" s="403" t="s">
        <v>83</v>
      </c>
      <c r="R3" s="404"/>
      <c r="S3" s="404"/>
      <c r="T3" s="404"/>
      <c r="U3" s="404"/>
      <c r="V3" s="404"/>
      <c r="W3" s="404"/>
      <c r="X3" s="404"/>
      <c r="Y3" s="404"/>
      <c r="Z3" s="404"/>
      <c r="AA3" s="404"/>
      <c r="AB3" s="404"/>
      <c r="AC3" s="404"/>
      <c r="AD3" s="404"/>
      <c r="AE3" s="405"/>
    </row>
    <row r="4" spans="1:33" x14ac:dyDescent="0.25">
      <c r="K4" s="408"/>
      <c r="L4" s="410"/>
      <c r="M4" s="385">
        <v>3</v>
      </c>
      <c r="N4" s="412" t="s">
        <v>123</v>
      </c>
      <c r="O4" s="339"/>
      <c r="P4" s="414">
        <v>1</v>
      </c>
      <c r="Q4" s="410"/>
      <c r="R4" s="385" t="s">
        <v>118</v>
      </c>
      <c r="S4" s="416">
        <f>(1*K4)</f>
        <v>0</v>
      </c>
      <c r="T4" s="390"/>
      <c r="U4" s="392" t="s">
        <v>115</v>
      </c>
      <c r="V4" s="394">
        <f>(K4)</f>
        <v>0</v>
      </c>
      <c r="W4" s="406"/>
      <c r="X4" s="388" t="s">
        <v>113</v>
      </c>
      <c r="Y4" s="387">
        <f>(14*K4)</f>
        <v>0</v>
      </c>
      <c r="Z4" s="390"/>
      <c r="AA4" s="392"/>
      <c r="AB4" s="394"/>
      <c r="AC4" s="410"/>
      <c r="AD4" s="385"/>
      <c r="AE4" s="387"/>
    </row>
    <row r="5" spans="1:33" ht="15.75" thickBot="1" x14ac:dyDescent="0.3">
      <c r="K5" s="409"/>
      <c r="L5" s="411"/>
      <c r="M5" s="386"/>
      <c r="N5" s="413"/>
      <c r="O5" s="341"/>
      <c r="P5" s="415"/>
      <c r="Q5" s="411"/>
      <c r="R5" s="386"/>
      <c r="S5" s="417"/>
      <c r="T5" s="391"/>
      <c r="U5" s="393"/>
      <c r="V5" s="395"/>
      <c r="W5" s="407"/>
      <c r="X5" s="389"/>
      <c r="Y5" s="302"/>
      <c r="Z5" s="391"/>
      <c r="AA5" s="393"/>
      <c r="AB5" s="395"/>
      <c r="AC5" s="411"/>
      <c r="AD5" s="386"/>
      <c r="AE5" s="302"/>
    </row>
    <row r="6" spans="1:33" x14ac:dyDescent="0.25">
      <c r="K6" s="408"/>
      <c r="L6" s="410"/>
      <c r="M6" s="385">
        <v>6</v>
      </c>
      <c r="N6" s="412" t="s">
        <v>143</v>
      </c>
      <c r="O6" s="339"/>
      <c r="P6" s="414">
        <v>1</v>
      </c>
      <c r="Q6" s="410"/>
      <c r="R6" s="385" t="s">
        <v>144</v>
      </c>
      <c r="S6" s="416">
        <f>(1*K6)</f>
        <v>0</v>
      </c>
      <c r="T6" s="390"/>
      <c r="U6" s="392" t="s">
        <v>115</v>
      </c>
      <c r="V6" s="394">
        <f>(K6)</f>
        <v>0</v>
      </c>
      <c r="W6" s="406"/>
      <c r="X6" s="388" t="s">
        <v>113</v>
      </c>
      <c r="Y6" s="387">
        <f>(14*K6)</f>
        <v>0</v>
      </c>
      <c r="Z6" s="390"/>
      <c r="AA6" s="392"/>
      <c r="AB6" s="394"/>
      <c r="AC6" s="410"/>
      <c r="AD6" s="385"/>
      <c r="AE6" s="387"/>
    </row>
    <row r="7" spans="1:33" ht="15.75" thickBot="1" x14ac:dyDescent="0.3">
      <c r="K7" s="409"/>
      <c r="L7" s="411"/>
      <c r="M7" s="386"/>
      <c r="N7" s="413"/>
      <c r="O7" s="341"/>
      <c r="P7" s="415"/>
      <c r="Q7" s="411"/>
      <c r="R7" s="386"/>
      <c r="S7" s="417"/>
      <c r="T7" s="391"/>
      <c r="U7" s="393"/>
      <c r="V7" s="395"/>
      <c r="W7" s="407"/>
      <c r="X7" s="389"/>
      <c r="Y7" s="302"/>
      <c r="Z7" s="391"/>
      <c r="AA7" s="393"/>
      <c r="AB7" s="395"/>
      <c r="AC7" s="411"/>
      <c r="AD7" s="386"/>
      <c r="AE7" s="302"/>
    </row>
    <row r="8" spans="1:33" x14ac:dyDescent="0.25">
      <c r="K8" s="408"/>
      <c r="L8" s="410"/>
      <c r="M8" s="385">
        <v>21</v>
      </c>
      <c r="N8" s="412" t="s">
        <v>198</v>
      </c>
      <c r="O8" s="339"/>
      <c r="P8" s="414">
        <v>1</v>
      </c>
      <c r="Q8" s="410"/>
      <c r="R8" s="385" t="s">
        <v>530</v>
      </c>
      <c r="S8" s="416">
        <f>(1*K8)</f>
        <v>0</v>
      </c>
      <c r="T8" s="390"/>
      <c r="U8" s="392" t="s">
        <v>115</v>
      </c>
      <c r="V8" s="394">
        <f>(K8)</f>
        <v>0</v>
      </c>
      <c r="W8" s="406"/>
      <c r="X8" s="388" t="s">
        <v>113</v>
      </c>
      <c r="Y8" s="387">
        <f>(14*K8)</f>
        <v>0</v>
      </c>
      <c r="Z8" s="390"/>
      <c r="AA8" s="392"/>
      <c r="AB8" s="394"/>
      <c r="AC8" s="410"/>
      <c r="AD8" s="385"/>
      <c r="AE8" s="387"/>
    </row>
    <row r="9" spans="1:33" ht="15.75" thickBot="1" x14ac:dyDescent="0.3">
      <c r="K9" s="409"/>
      <c r="L9" s="411"/>
      <c r="M9" s="386"/>
      <c r="N9" s="413"/>
      <c r="O9" s="341"/>
      <c r="P9" s="415"/>
      <c r="Q9" s="411"/>
      <c r="R9" s="386"/>
      <c r="S9" s="417"/>
      <c r="T9" s="391"/>
      <c r="U9" s="393"/>
      <c r="V9" s="395"/>
      <c r="W9" s="407"/>
      <c r="X9" s="389"/>
      <c r="Y9" s="302"/>
      <c r="Z9" s="391"/>
      <c r="AA9" s="393"/>
      <c r="AB9" s="395"/>
      <c r="AC9" s="411"/>
      <c r="AD9" s="386"/>
      <c r="AE9" s="302"/>
    </row>
    <row r="10" spans="1:33" x14ac:dyDescent="0.25">
      <c r="K10" s="408"/>
      <c r="L10" s="410"/>
      <c r="M10" s="385"/>
      <c r="N10" s="412"/>
      <c r="O10" s="339"/>
      <c r="P10" s="414"/>
      <c r="Q10" s="410"/>
      <c r="R10" s="418"/>
      <c r="S10" s="387"/>
      <c r="T10" s="390"/>
      <c r="U10" s="392"/>
      <c r="V10" s="394"/>
      <c r="W10" s="410"/>
      <c r="X10" s="385"/>
      <c r="Y10" s="387"/>
      <c r="Z10" s="390"/>
      <c r="AA10" s="392"/>
      <c r="AB10" s="394"/>
      <c r="AC10" s="410"/>
      <c r="AD10" s="385"/>
      <c r="AE10" s="387"/>
    </row>
    <row r="11" spans="1:33" ht="15.75" thickBot="1" x14ac:dyDescent="0.3">
      <c r="K11" s="409"/>
      <c r="L11" s="411"/>
      <c r="M11" s="386"/>
      <c r="N11" s="413"/>
      <c r="O11" s="341"/>
      <c r="P11" s="415"/>
      <c r="Q11" s="411"/>
      <c r="R11" s="419"/>
      <c r="S11" s="302"/>
      <c r="T11" s="391"/>
      <c r="U11" s="393"/>
      <c r="V11" s="395"/>
      <c r="W11" s="411"/>
      <c r="X11" s="386"/>
      <c r="Y11" s="302"/>
      <c r="Z11" s="391"/>
      <c r="AA11" s="393"/>
      <c r="AB11" s="395"/>
      <c r="AC11" s="411"/>
      <c r="AD11" s="386"/>
      <c r="AE11" s="302"/>
    </row>
    <row r="12" spans="1:33" x14ac:dyDescent="0.25">
      <c r="K12" s="408"/>
      <c r="L12" s="410"/>
      <c r="M12" s="385"/>
      <c r="N12" s="412"/>
      <c r="O12" s="339"/>
      <c r="P12" s="414"/>
      <c r="Q12" s="410"/>
      <c r="R12" s="385"/>
      <c r="S12" s="387"/>
      <c r="T12" s="390"/>
      <c r="U12" s="392"/>
      <c r="V12" s="394"/>
      <c r="W12" s="410"/>
      <c r="X12" s="385"/>
      <c r="Y12" s="387"/>
      <c r="Z12" s="390"/>
      <c r="AA12" s="392"/>
      <c r="AB12" s="394"/>
      <c r="AC12" s="410"/>
      <c r="AD12" s="385"/>
      <c r="AE12" s="387"/>
    </row>
    <row r="13" spans="1:33" ht="15.75" thickBot="1" x14ac:dyDescent="0.3">
      <c r="K13" s="409"/>
      <c r="L13" s="411"/>
      <c r="M13" s="386"/>
      <c r="N13" s="413"/>
      <c r="O13" s="341"/>
      <c r="P13" s="415"/>
      <c r="Q13" s="411"/>
      <c r="R13" s="386"/>
      <c r="S13" s="302"/>
      <c r="T13" s="391"/>
      <c r="U13" s="393"/>
      <c r="V13" s="395"/>
      <c r="W13" s="411"/>
      <c r="X13" s="386"/>
      <c r="Y13" s="302"/>
      <c r="Z13" s="391"/>
      <c r="AA13" s="393"/>
      <c r="AB13" s="395"/>
      <c r="AC13" s="411"/>
      <c r="AD13" s="386"/>
      <c r="AE13" s="302"/>
    </row>
    <row r="14" spans="1:33" x14ac:dyDescent="0.25">
      <c r="K14" s="408"/>
      <c r="L14" s="410"/>
      <c r="M14" s="385"/>
      <c r="N14" s="412"/>
      <c r="O14" s="339"/>
      <c r="P14" s="414"/>
      <c r="Q14" s="410"/>
      <c r="R14" s="385"/>
      <c r="S14" s="387"/>
      <c r="T14" s="390"/>
      <c r="U14" s="392"/>
      <c r="V14" s="394"/>
      <c r="W14" s="410"/>
      <c r="X14" s="385"/>
      <c r="Y14" s="387"/>
      <c r="Z14" s="390"/>
      <c r="AA14" s="392"/>
      <c r="AB14" s="394"/>
      <c r="AC14" s="410"/>
      <c r="AD14" s="385"/>
      <c r="AE14" s="387"/>
    </row>
    <row r="15" spans="1:33" ht="15.75" thickBot="1" x14ac:dyDescent="0.3">
      <c r="K15" s="409"/>
      <c r="L15" s="411"/>
      <c r="M15" s="386"/>
      <c r="N15" s="413"/>
      <c r="O15" s="341"/>
      <c r="P15" s="415"/>
      <c r="Q15" s="411"/>
      <c r="R15" s="386"/>
      <c r="S15" s="302"/>
      <c r="T15" s="391"/>
      <c r="U15" s="393"/>
      <c r="V15" s="395"/>
      <c r="W15" s="411"/>
      <c r="X15" s="386"/>
      <c r="Y15" s="302"/>
      <c r="Z15" s="391"/>
      <c r="AA15" s="393"/>
      <c r="AB15" s="395"/>
      <c r="AC15" s="411"/>
      <c r="AD15" s="386"/>
      <c r="AE15" s="302"/>
    </row>
    <row r="17" spans="11:31" ht="15.75" thickBot="1" x14ac:dyDescent="0.3"/>
    <row r="18" spans="11:31" ht="45.75" thickBot="1" x14ac:dyDescent="0.3">
      <c r="K18" s="399" t="s">
        <v>103</v>
      </c>
      <c r="L18" s="400"/>
      <c r="M18" s="43" t="s">
        <v>147</v>
      </c>
      <c r="N18" s="401" t="s">
        <v>82</v>
      </c>
      <c r="O18" s="402"/>
      <c r="P18" s="44" t="s">
        <v>102</v>
      </c>
      <c r="Q18" s="403" t="s">
        <v>83</v>
      </c>
      <c r="R18" s="404"/>
      <c r="S18" s="404"/>
      <c r="T18" s="404"/>
      <c r="U18" s="404"/>
      <c r="V18" s="404"/>
      <c r="W18" s="404"/>
      <c r="X18" s="404"/>
      <c r="Y18" s="404"/>
      <c r="Z18" s="404"/>
      <c r="AA18" s="404"/>
      <c r="AB18" s="404"/>
      <c r="AC18" s="404"/>
      <c r="AD18" s="404"/>
      <c r="AE18" s="405"/>
    </row>
    <row r="19" spans="11:31" x14ac:dyDescent="0.25">
      <c r="K19" s="408"/>
      <c r="L19" s="410"/>
      <c r="M19" s="385" t="s">
        <v>108</v>
      </c>
      <c r="N19" s="412" t="s">
        <v>118</v>
      </c>
      <c r="O19" s="339"/>
      <c r="P19" s="414">
        <v>20</v>
      </c>
      <c r="Q19" s="406"/>
      <c r="R19" s="388" t="s">
        <v>117</v>
      </c>
      <c r="S19" s="387">
        <f>(20*K19)</f>
        <v>0</v>
      </c>
      <c r="T19" s="390"/>
      <c r="U19" s="392"/>
      <c r="V19" s="394"/>
      <c r="W19" s="410"/>
      <c r="X19" s="385"/>
      <c r="Y19" s="387"/>
      <c r="Z19" s="390"/>
      <c r="AA19" s="392"/>
      <c r="AB19" s="394"/>
      <c r="AC19" s="410"/>
      <c r="AD19" s="385"/>
      <c r="AE19" s="387"/>
    </row>
    <row r="20" spans="11:31" ht="15.75" thickBot="1" x14ac:dyDescent="0.3">
      <c r="K20" s="409"/>
      <c r="L20" s="411"/>
      <c r="M20" s="422"/>
      <c r="N20" s="413"/>
      <c r="O20" s="341"/>
      <c r="P20" s="415"/>
      <c r="Q20" s="407"/>
      <c r="R20" s="389"/>
      <c r="S20" s="302"/>
      <c r="T20" s="391"/>
      <c r="U20" s="393"/>
      <c r="V20" s="395"/>
      <c r="W20" s="411"/>
      <c r="X20" s="386"/>
      <c r="Y20" s="302"/>
      <c r="Z20" s="391"/>
      <c r="AA20" s="393"/>
      <c r="AB20" s="395"/>
      <c r="AC20" s="411"/>
      <c r="AD20" s="386"/>
      <c r="AE20" s="302"/>
    </row>
    <row r="21" spans="11:31" x14ac:dyDescent="0.25">
      <c r="K21" s="408"/>
      <c r="L21" s="410"/>
      <c r="M21" s="422"/>
      <c r="N21" s="412" t="s">
        <v>144</v>
      </c>
      <c r="O21" s="339"/>
      <c r="P21" s="414">
        <v>20</v>
      </c>
      <c r="Q21" s="406"/>
      <c r="R21" s="388" t="s">
        <v>119</v>
      </c>
      <c r="S21" s="387">
        <f>(20*K21)</f>
        <v>0</v>
      </c>
      <c r="T21" s="390"/>
      <c r="U21" s="392"/>
      <c r="V21" s="394"/>
      <c r="W21" s="410"/>
      <c r="X21" s="385"/>
      <c r="Y21" s="387"/>
      <c r="Z21" s="390"/>
      <c r="AA21" s="392"/>
      <c r="AB21" s="394"/>
      <c r="AC21" s="410"/>
      <c r="AD21" s="385"/>
      <c r="AE21" s="387"/>
    </row>
    <row r="22" spans="11:31" ht="15.75" thickBot="1" x14ac:dyDescent="0.3">
      <c r="K22" s="409"/>
      <c r="L22" s="411"/>
      <c r="M22" s="422"/>
      <c r="N22" s="413"/>
      <c r="O22" s="341"/>
      <c r="P22" s="415"/>
      <c r="Q22" s="420"/>
      <c r="R22" s="421"/>
      <c r="S22" s="302"/>
      <c r="T22" s="391"/>
      <c r="U22" s="393"/>
      <c r="V22" s="395"/>
      <c r="W22" s="411"/>
      <c r="X22" s="386"/>
      <c r="Y22" s="302"/>
      <c r="Z22" s="391"/>
      <c r="AA22" s="393"/>
      <c r="AB22" s="395"/>
      <c r="AC22" s="411"/>
      <c r="AD22" s="386"/>
      <c r="AE22" s="302"/>
    </row>
    <row r="23" spans="11:31" x14ac:dyDescent="0.25">
      <c r="K23" s="408"/>
      <c r="L23" s="410"/>
      <c r="M23" s="422"/>
      <c r="N23" s="412"/>
      <c r="O23" s="339"/>
      <c r="P23" s="414"/>
      <c r="Q23" s="410"/>
      <c r="R23" s="385"/>
      <c r="S23" s="387"/>
      <c r="T23" s="390"/>
      <c r="U23" s="392"/>
      <c r="V23" s="394"/>
      <c r="W23" s="410"/>
      <c r="X23" s="385"/>
      <c r="Y23" s="387"/>
      <c r="Z23" s="390"/>
      <c r="AA23" s="392"/>
      <c r="AB23" s="394"/>
      <c r="AC23" s="410"/>
      <c r="AD23" s="385"/>
      <c r="AE23" s="387"/>
    </row>
    <row r="24" spans="11:31" ht="15.75" thickBot="1" x14ac:dyDescent="0.3">
      <c r="K24" s="409"/>
      <c r="L24" s="411"/>
      <c r="M24" s="422"/>
      <c r="N24" s="413"/>
      <c r="O24" s="341"/>
      <c r="P24" s="415"/>
      <c r="Q24" s="411"/>
      <c r="R24" s="386"/>
      <c r="S24" s="302"/>
      <c r="T24" s="391"/>
      <c r="U24" s="393"/>
      <c r="V24" s="395"/>
      <c r="W24" s="411"/>
      <c r="X24" s="386"/>
      <c r="Y24" s="302"/>
      <c r="Z24" s="391"/>
      <c r="AA24" s="393"/>
      <c r="AB24" s="395"/>
      <c r="AC24" s="411"/>
      <c r="AD24" s="386"/>
      <c r="AE24" s="302"/>
    </row>
    <row r="25" spans="11:31" x14ac:dyDescent="0.25">
      <c r="K25" s="408"/>
      <c r="L25" s="410"/>
      <c r="M25" s="422"/>
      <c r="N25" s="412"/>
      <c r="O25" s="339"/>
      <c r="P25" s="414"/>
      <c r="Q25" s="410"/>
      <c r="R25" s="418"/>
      <c r="S25" s="387"/>
      <c r="T25" s="390"/>
      <c r="U25" s="392"/>
      <c r="V25" s="394"/>
      <c r="W25" s="410"/>
      <c r="X25" s="385"/>
      <c r="Y25" s="387"/>
      <c r="Z25" s="390"/>
      <c r="AA25" s="392"/>
      <c r="AB25" s="394"/>
      <c r="AC25" s="410"/>
      <c r="AD25" s="385"/>
      <c r="AE25" s="387"/>
    </row>
    <row r="26" spans="11:31" ht="15.75" thickBot="1" x14ac:dyDescent="0.3">
      <c r="K26" s="409"/>
      <c r="L26" s="411"/>
      <c r="M26" s="422"/>
      <c r="N26" s="413"/>
      <c r="O26" s="341"/>
      <c r="P26" s="415"/>
      <c r="Q26" s="411"/>
      <c r="R26" s="419"/>
      <c r="S26" s="302"/>
      <c r="T26" s="391"/>
      <c r="U26" s="393"/>
      <c r="V26" s="395"/>
      <c r="W26" s="411"/>
      <c r="X26" s="386"/>
      <c r="Y26" s="302"/>
      <c r="Z26" s="391"/>
      <c r="AA26" s="393"/>
      <c r="AB26" s="395"/>
      <c r="AC26" s="411"/>
      <c r="AD26" s="386"/>
      <c r="AE26" s="302"/>
    </row>
    <row r="27" spans="11:31" x14ac:dyDescent="0.25">
      <c r="K27" s="408"/>
      <c r="L27" s="410"/>
      <c r="M27" s="422"/>
      <c r="N27" s="412"/>
      <c r="O27" s="339"/>
      <c r="P27" s="414"/>
      <c r="Q27" s="410"/>
      <c r="R27" s="385"/>
      <c r="S27" s="387"/>
      <c r="T27" s="390"/>
      <c r="U27" s="392"/>
      <c r="V27" s="394"/>
      <c r="W27" s="410"/>
      <c r="X27" s="385"/>
      <c r="Y27" s="387"/>
      <c r="Z27" s="390"/>
      <c r="AA27" s="392"/>
      <c r="AB27" s="394"/>
      <c r="AC27" s="410"/>
      <c r="AD27" s="385"/>
      <c r="AE27" s="387"/>
    </row>
    <row r="28" spans="11:31" ht="15.75" thickBot="1" x14ac:dyDescent="0.3">
      <c r="K28" s="409"/>
      <c r="L28" s="411"/>
      <c r="M28" s="422"/>
      <c r="N28" s="413"/>
      <c r="O28" s="341"/>
      <c r="P28" s="415"/>
      <c r="Q28" s="411"/>
      <c r="R28" s="386"/>
      <c r="S28" s="302"/>
      <c r="T28" s="391"/>
      <c r="U28" s="393"/>
      <c r="V28" s="395"/>
      <c r="W28" s="411"/>
      <c r="X28" s="386"/>
      <c r="Y28" s="302"/>
      <c r="Z28" s="391"/>
      <c r="AA28" s="393"/>
      <c r="AB28" s="395"/>
      <c r="AC28" s="411"/>
      <c r="AD28" s="386"/>
      <c r="AE28" s="302"/>
    </row>
    <row r="29" spans="11:31" x14ac:dyDescent="0.25">
      <c r="K29" s="408"/>
      <c r="L29" s="410"/>
      <c r="M29" s="422"/>
      <c r="N29" s="412"/>
      <c r="O29" s="339"/>
      <c r="P29" s="414"/>
      <c r="Q29" s="410"/>
      <c r="R29" s="385"/>
      <c r="S29" s="387"/>
      <c r="T29" s="390"/>
      <c r="U29" s="392"/>
      <c r="V29" s="394"/>
      <c r="W29" s="410"/>
      <c r="X29" s="385"/>
      <c r="Y29" s="387"/>
      <c r="Z29" s="390"/>
      <c r="AA29" s="392"/>
      <c r="AB29" s="394"/>
      <c r="AC29" s="410"/>
      <c r="AD29" s="385"/>
      <c r="AE29" s="387"/>
    </row>
    <row r="30" spans="11:31" ht="15.75" thickBot="1" x14ac:dyDescent="0.3">
      <c r="K30" s="409"/>
      <c r="L30" s="411"/>
      <c r="M30" s="386"/>
      <c r="N30" s="413"/>
      <c r="O30" s="341"/>
      <c r="P30" s="415"/>
      <c r="Q30" s="411"/>
      <c r="R30" s="386"/>
      <c r="S30" s="302"/>
      <c r="T30" s="391"/>
      <c r="U30" s="393"/>
      <c r="V30" s="395"/>
      <c r="W30" s="411"/>
      <c r="X30" s="386"/>
      <c r="Y30" s="302"/>
      <c r="Z30" s="391"/>
      <c r="AA30" s="393"/>
      <c r="AB30" s="395"/>
      <c r="AC30" s="411"/>
      <c r="AD30" s="386"/>
      <c r="AE30" s="302"/>
    </row>
    <row r="35" spans="11:31" ht="15.75" thickBot="1" x14ac:dyDescent="0.3"/>
    <row r="36" spans="11:31" ht="45.75" thickBot="1" x14ac:dyDescent="0.3">
      <c r="K36" s="399" t="s">
        <v>103</v>
      </c>
      <c r="L36" s="400"/>
      <c r="M36" s="43" t="s">
        <v>147</v>
      </c>
      <c r="N36" s="401" t="s">
        <v>82</v>
      </c>
      <c r="O36" s="402"/>
      <c r="P36" s="44" t="s">
        <v>102</v>
      </c>
      <c r="Q36" s="403" t="s">
        <v>83</v>
      </c>
      <c r="R36" s="404"/>
      <c r="S36" s="404"/>
      <c r="T36" s="404"/>
      <c r="U36" s="404"/>
      <c r="V36" s="404"/>
      <c r="W36" s="404"/>
      <c r="X36" s="404"/>
      <c r="Y36" s="404"/>
      <c r="Z36" s="404"/>
      <c r="AA36" s="404"/>
      <c r="AB36" s="404"/>
      <c r="AC36" s="404"/>
      <c r="AD36" s="404"/>
      <c r="AE36" s="405"/>
    </row>
    <row r="37" spans="11:31" x14ac:dyDescent="0.25">
      <c r="K37" s="408"/>
      <c r="L37" s="410"/>
      <c r="M37" s="385">
        <v>5</v>
      </c>
      <c r="N37" s="412" t="s">
        <v>194</v>
      </c>
      <c r="O37" s="339"/>
      <c r="P37" s="414"/>
      <c r="Q37" s="406"/>
      <c r="R37" s="388" t="s">
        <v>123</v>
      </c>
      <c r="S37" s="387">
        <f>(10*K37)</f>
        <v>0</v>
      </c>
      <c r="T37" s="423"/>
      <c r="U37" s="425" t="s">
        <v>89</v>
      </c>
      <c r="V37" s="394">
        <f>(10*K37)</f>
        <v>0</v>
      </c>
      <c r="W37" s="410"/>
      <c r="X37" s="385"/>
      <c r="Y37" s="387"/>
      <c r="Z37" s="390"/>
      <c r="AA37" s="392"/>
      <c r="AB37" s="394"/>
      <c r="AC37" s="410"/>
      <c r="AD37" s="385"/>
      <c r="AE37" s="387"/>
    </row>
    <row r="38" spans="11:31" ht="15.75" thickBot="1" x14ac:dyDescent="0.3">
      <c r="K38" s="409"/>
      <c r="L38" s="411"/>
      <c r="M38" s="422"/>
      <c r="N38" s="413"/>
      <c r="O38" s="341"/>
      <c r="P38" s="415"/>
      <c r="Q38" s="407"/>
      <c r="R38" s="389"/>
      <c r="S38" s="302"/>
      <c r="T38" s="424"/>
      <c r="U38" s="426"/>
      <c r="V38" s="395"/>
      <c r="W38" s="411"/>
      <c r="X38" s="386"/>
      <c r="Y38" s="302"/>
      <c r="Z38" s="391"/>
      <c r="AA38" s="393"/>
      <c r="AB38" s="395"/>
      <c r="AC38" s="411"/>
      <c r="AD38" s="386"/>
      <c r="AE38" s="302"/>
    </row>
    <row r="39" spans="11:31" x14ac:dyDescent="0.25">
      <c r="K39" s="408"/>
      <c r="L39" s="410"/>
      <c r="M39" s="385">
        <v>10</v>
      </c>
      <c r="N39" s="412" t="s">
        <v>196</v>
      </c>
      <c r="O39" s="339"/>
      <c r="P39" s="414"/>
      <c r="Q39" s="406"/>
      <c r="R39" s="388" t="s">
        <v>123</v>
      </c>
      <c r="S39" s="387">
        <f>(10*K39)</f>
        <v>0</v>
      </c>
      <c r="T39" s="423"/>
      <c r="U39" s="425" t="s">
        <v>89</v>
      </c>
      <c r="V39" s="394">
        <f>(10*K39)</f>
        <v>0</v>
      </c>
      <c r="W39" s="406"/>
      <c r="X39" s="388" t="s">
        <v>117</v>
      </c>
      <c r="Y39" s="387">
        <f>(10*K39)</f>
        <v>0</v>
      </c>
      <c r="Z39" s="390"/>
      <c r="AA39" s="392"/>
      <c r="AB39" s="394"/>
      <c r="AC39" s="410"/>
      <c r="AD39" s="385"/>
      <c r="AE39" s="387"/>
    </row>
    <row r="40" spans="11:31" ht="15.75" thickBot="1" x14ac:dyDescent="0.3">
      <c r="K40" s="409"/>
      <c r="L40" s="411"/>
      <c r="M40" s="422"/>
      <c r="N40" s="413"/>
      <c r="O40" s="341"/>
      <c r="P40" s="415"/>
      <c r="Q40" s="407"/>
      <c r="R40" s="389"/>
      <c r="S40" s="302"/>
      <c r="T40" s="424"/>
      <c r="U40" s="426"/>
      <c r="V40" s="395"/>
      <c r="W40" s="407"/>
      <c r="X40" s="389"/>
      <c r="Y40" s="302"/>
      <c r="Z40" s="391"/>
      <c r="AA40" s="393"/>
      <c r="AB40" s="395"/>
      <c r="AC40" s="411"/>
      <c r="AD40" s="386"/>
      <c r="AE40" s="302"/>
    </row>
    <row r="41" spans="11:31" x14ac:dyDescent="0.25">
      <c r="K41" s="408"/>
      <c r="L41" s="410"/>
      <c r="M41" s="385">
        <v>19</v>
      </c>
      <c r="N41" s="412" t="s">
        <v>195</v>
      </c>
      <c r="O41" s="339"/>
      <c r="P41" s="414"/>
      <c r="Q41" s="410"/>
      <c r="R41" s="385" t="s">
        <v>198</v>
      </c>
      <c r="S41" s="387">
        <f>(10*K41)</f>
        <v>0</v>
      </c>
      <c r="T41" s="423"/>
      <c r="U41" s="425" t="s">
        <v>89</v>
      </c>
      <c r="V41" s="394">
        <f>(10*K41)</f>
        <v>0</v>
      </c>
      <c r="W41" s="410"/>
      <c r="X41" s="385"/>
      <c r="Y41" s="387"/>
      <c r="Z41" s="390"/>
      <c r="AA41" s="392"/>
      <c r="AB41" s="394"/>
      <c r="AC41" s="410"/>
      <c r="AD41" s="385"/>
      <c r="AE41" s="387"/>
    </row>
    <row r="42" spans="11:31" ht="15.75" thickBot="1" x14ac:dyDescent="0.3">
      <c r="K42" s="409"/>
      <c r="L42" s="411"/>
      <c r="M42" s="422"/>
      <c r="N42" s="413"/>
      <c r="O42" s="341"/>
      <c r="P42" s="415"/>
      <c r="Q42" s="411"/>
      <c r="R42" s="386"/>
      <c r="S42" s="302"/>
      <c r="T42" s="424"/>
      <c r="U42" s="426"/>
      <c r="V42" s="395"/>
      <c r="W42" s="411"/>
      <c r="X42" s="386"/>
      <c r="Y42" s="302"/>
      <c r="Z42" s="391"/>
      <c r="AA42" s="393"/>
      <c r="AB42" s="395"/>
      <c r="AC42" s="411"/>
      <c r="AD42" s="386"/>
      <c r="AE42" s="302"/>
    </row>
    <row r="43" spans="11:31" x14ac:dyDescent="0.25">
      <c r="K43" s="408"/>
      <c r="L43" s="410"/>
      <c r="M43" s="385" t="s">
        <v>165</v>
      </c>
      <c r="N43" s="412" t="s">
        <v>197</v>
      </c>
      <c r="O43" s="339"/>
      <c r="P43" s="414"/>
      <c r="Q43" s="406"/>
      <c r="R43" s="388" t="s">
        <v>123</v>
      </c>
      <c r="S43" s="387">
        <f>(10*K43)</f>
        <v>0</v>
      </c>
      <c r="T43" s="423"/>
      <c r="U43" s="425" t="s">
        <v>89</v>
      </c>
      <c r="V43" s="394">
        <f>(10*K43)</f>
        <v>0</v>
      </c>
      <c r="W43" s="406"/>
      <c r="X43" s="388" t="s">
        <v>117</v>
      </c>
      <c r="Y43" s="387">
        <f>(10*K43)</f>
        <v>0</v>
      </c>
      <c r="Z43" s="390"/>
      <c r="AA43" s="392" t="s">
        <v>140</v>
      </c>
      <c r="AB43" s="394">
        <f>(20*K43)</f>
        <v>0</v>
      </c>
      <c r="AC43" s="410"/>
      <c r="AD43" s="385"/>
      <c r="AE43" s="387"/>
    </row>
    <row r="44" spans="11:31" ht="15.75" thickBot="1" x14ac:dyDescent="0.3">
      <c r="K44" s="409"/>
      <c r="L44" s="411"/>
      <c r="M44" s="422"/>
      <c r="N44" s="413"/>
      <c r="O44" s="341"/>
      <c r="P44" s="415"/>
      <c r="Q44" s="407"/>
      <c r="R44" s="389"/>
      <c r="S44" s="302"/>
      <c r="T44" s="424"/>
      <c r="U44" s="426"/>
      <c r="V44" s="395"/>
      <c r="W44" s="407"/>
      <c r="X44" s="389"/>
      <c r="Y44" s="302"/>
      <c r="Z44" s="391"/>
      <c r="AA44" s="393"/>
      <c r="AB44" s="395"/>
      <c r="AC44" s="411"/>
      <c r="AD44" s="386"/>
      <c r="AE44" s="302"/>
    </row>
    <row r="45" spans="11:31" x14ac:dyDescent="0.25">
      <c r="K45" s="408"/>
      <c r="L45" s="410"/>
      <c r="M45" s="385">
        <v>18</v>
      </c>
      <c r="N45" s="412" t="s">
        <v>531</v>
      </c>
      <c r="O45" s="339"/>
      <c r="P45" s="414"/>
      <c r="Q45" s="406"/>
      <c r="R45" s="388" t="s">
        <v>123</v>
      </c>
      <c r="S45" s="387">
        <f>(10*K45)</f>
        <v>0</v>
      </c>
      <c r="T45" s="423"/>
      <c r="U45" s="425" t="s">
        <v>89</v>
      </c>
      <c r="V45" s="394">
        <f>(10*K45)</f>
        <v>0</v>
      </c>
      <c r="W45" s="410"/>
      <c r="X45" s="385"/>
      <c r="Y45" s="387"/>
      <c r="Z45" s="390"/>
      <c r="AA45" s="392"/>
      <c r="AB45" s="394"/>
      <c r="AC45" s="410"/>
      <c r="AD45" s="385"/>
      <c r="AE45" s="387"/>
    </row>
    <row r="46" spans="11:31" ht="15.75" thickBot="1" x14ac:dyDescent="0.3">
      <c r="K46" s="429"/>
      <c r="L46" s="430"/>
      <c r="M46" s="422"/>
      <c r="N46" s="431"/>
      <c r="O46" s="340"/>
      <c r="P46" s="432"/>
      <c r="Q46" s="407"/>
      <c r="R46" s="389"/>
      <c r="S46" s="302"/>
      <c r="T46" s="424"/>
      <c r="U46" s="426"/>
      <c r="V46" s="395"/>
      <c r="W46" s="430"/>
      <c r="X46" s="422"/>
      <c r="Y46" s="300"/>
      <c r="Z46" s="427"/>
      <c r="AA46" s="428"/>
      <c r="AB46" s="459"/>
      <c r="AC46" s="430"/>
      <c r="AD46" s="422"/>
      <c r="AE46" s="300"/>
    </row>
    <row r="47" spans="11:31" x14ac:dyDescent="0.25">
      <c r="K47" s="433"/>
      <c r="L47" s="435"/>
      <c r="M47" s="455"/>
      <c r="N47" s="437"/>
      <c r="O47" s="438"/>
      <c r="P47" s="441"/>
      <c r="Q47" s="443"/>
      <c r="R47" s="445"/>
      <c r="S47" s="447"/>
      <c r="T47" s="449"/>
      <c r="U47" s="451"/>
      <c r="V47" s="457"/>
      <c r="W47" s="443"/>
      <c r="X47" s="445"/>
      <c r="Y47" s="447"/>
      <c r="Z47" s="449"/>
      <c r="AA47" s="451"/>
      <c r="AB47" s="457"/>
      <c r="AC47" s="443"/>
      <c r="AD47" s="445"/>
      <c r="AE47" s="453"/>
    </row>
    <row r="48" spans="11:31" ht="15.75" thickBot="1" x14ac:dyDescent="0.3">
      <c r="K48" s="434"/>
      <c r="L48" s="436"/>
      <c r="M48" s="456"/>
      <c r="N48" s="439"/>
      <c r="O48" s="440"/>
      <c r="P48" s="442"/>
      <c r="Q48" s="444"/>
      <c r="R48" s="446"/>
      <c r="S48" s="448"/>
      <c r="T48" s="450"/>
      <c r="U48" s="452"/>
      <c r="V48" s="458"/>
      <c r="W48" s="444"/>
      <c r="X48" s="446"/>
      <c r="Y48" s="448"/>
      <c r="Z48" s="450"/>
      <c r="AA48" s="452"/>
      <c r="AB48" s="458"/>
      <c r="AC48" s="444"/>
      <c r="AD48" s="446"/>
      <c r="AE48" s="454"/>
    </row>
  </sheetData>
  <mergeCells count="367">
    <mergeCell ref="AD47:AD48"/>
    <mergeCell ref="AE47:AE48"/>
    <mergeCell ref="M37:M38"/>
    <mergeCell ref="M39:M40"/>
    <mergeCell ref="M41:M42"/>
    <mergeCell ref="M43:M44"/>
    <mergeCell ref="M45:M46"/>
    <mergeCell ref="M47:M48"/>
    <mergeCell ref="Y47:Y48"/>
    <mergeCell ref="Z47:Z48"/>
    <mergeCell ref="AA47:AA48"/>
    <mergeCell ref="AB47:AB48"/>
    <mergeCell ref="AC47:AC48"/>
    <mergeCell ref="AB45:AB46"/>
    <mergeCell ref="AC45:AC46"/>
    <mergeCell ref="AD45:AD46"/>
    <mergeCell ref="AE45:AE46"/>
    <mergeCell ref="V47:V48"/>
    <mergeCell ref="W47:W48"/>
    <mergeCell ref="X47:X48"/>
    <mergeCell ref="AE43:AE44"/>
    <mergeCell ref="V45:V46"/>
    <mergeCell ref="W45:W46"/>
    <mergeCell ref="X45:X46"/>
    <mergeCell ref="K47:K48"/>
    <mergeCell ref="L47:L48"/>
    <mergeCell ref="N47:O48"/>
    <mergeCell ref="P47:P48"/>
    <mergeCell ref="Q47:Q48"/>
    <mergeCell ref="R47:R48"/>
    <mergeCell ref="S47:S48"/>
    <mergeCell ref="T47:T48"/>
    <mergeCell ref="U47:U48"/>
    <mergeCell ref="K45:K46"/>
    <mergeCell ref="L45:L46"/>
    <mergeCell ref="N45:O46"/>
    <mergeCell ref="P45:P46"/>
    <mergeCell ref="Q45:Q46"/>
    <mergeCell ref="R45:R46"/>
    <mergeCell ref="S45:S46"/>
    <mergeCell ref="T45:T46"/>
    <mergeCell ref="U45:U46"/>
    <mergeCell ref="Y45:Y46"/>
    <mergeCell ref="Z45:Z46"/>
    <mergeCell ref="AA45:AA46"/>
    <mergeCell ref="Z43:Z44"/>
    <mergeCell ref="AA43:AA44"/>
    <mergeCell ref="AB43:AB44"/>
    <mergeCell ref="AC43:AC44"/>
    <mergeCell ref="AD43:AD44"/>
    <mergeCell ref="U43:U44"/>
    <mergeCell ref="V43:V44"/>
    <mergeCell ref="W43:W44"/>
    <mergeCell ref="X43:X44"/>
    <mergeCell ref="Y43:Y44"/>
    <mergeCell ref="Q41:Q42"/>
    <mergeCell ref="R41:R42"/>
    <mergeCell ref="S41:S42"/>
    <mergeCell ref="T41:T42"/>
    <mergeCell ref="U41:U42"/>
    <mergeCell ref="P43:P44"/>
    <mergeCell ref="Q43:Q44"/>
    <mergeCell ref="R43:R44"/>
    <mergeCell ref="S43:S44"/>
    <mergeCell ref="T43:T44"/>
    <mergeCell ref="AE39:AE40"/>
    <mergeCell ref="V39:V40"/>
    <mergeCell ref="W39:W40"/>
    <mergeCell ref="X39:X40"/>
    <mergeCell ref="Y39:Y40"/>
    <mergeCell ref="Z39:Z40"/>
    <mergeCell ref="AE41:AE42"/>
    <mergeCell ref="V41:V42"/>
    <mergeCell ref="W41:W42"/>
    <mergeCell ref="X41:X42"/>
    <mergeCell ref="Y41:Y42"/>
    <mergeCell ref="Z41:Z42"/>
    <mergeCell ref="AA41:AA42"/>
    <mergeCell ref="AB41:AB42"/>
    <mergeCell ref="AC41:AC42"/>
    <mergeCell ref="AD41:AD42"/>
    <mergeCell ref="Q39:Q40"/>
    <mergeCell ref="R39:R40"/>
    <mergeCell ref="S39:S40"/>
    <mergeCell ref="T39:T40"/>
    <mergeCell ref="U39:U40"/>
    <mergeCell ref="AA37:AA38"/>
    <mergeCell ref="AB37:AB38"/>
    <mergeCell ref="AC37:AC38"/>
    <mergeCell ref="AD37:AD38"/>
    <mergeCell ref="AA39:AA40"/>
    <mergeCell ref="AB39:AB40"/>
    <mergeCell ref="AC39:AC40"/>
    <mergeCell ref="AD39:AD40"/>
    <mergeCell ref="AE37:AE38"/>
    <mergeCell ref="V37:V38"/>
    <mergeCell ref="W37:W38"/>
    <mergeCell ref="X37:X38"/>
    <mergeCell ref="Y37:Y38"/>
    <mergeCell ref="Z37:Z38"/>
    <mergeCell ref="Q37:Q38"/>
    <mergeCell ref="R37:R38"/>
    <mergeCell ref="S37:S38"/>
    <mergeCell ref="T37:T38"/>
    <mergeCell ref="U37:U38"/>
    <mergeCell ref="K37:K38"/>
    <mergeCell ref="L37:L38"/>
    <mergeCell ref="N37:O38"/>
    <mergeCell ref="P37:P38"/>
    <mergeCell ref="K39:K40"/>
    <mergeCell ref="L39:L40"/>
    <mergeCell ref="N39:O40"/>
    <mergeCell ref="P39:P40"/>
    <mergeCell ref="K41:K42"/>
    <mergeCell ref="L41:L42"/>
    <mergeCell ref="N41:O42"/>
    <mergeCell ref="P41:P42"/>
    <mergeCell ref="K43:K44"/>
    <mergeCell ref="L43:L44"/>
    <mergeCell ref="N43:O44"/>
    <mergeCell ref="K18:L18"/>
    <mergeCell ref="N18:O18"/>
    <mergeCell ref="Q18:AE18"/>
    <mergeCell ref="M19:M30"/>
    <mergeCell ref="K36:L36"/>
    <mergeCell ref="N36:O36"/>
    <mergeCell ref="Q36:AE36"/>
    <mergeCell ref="AA29:AA30"/>
    <mergeCell ref="AB29:AB30"/>
    <mergeCell ref="AC29:AC30"/>
    <mergeCell ref="AD29:AD30"/>
    <mergeCell ref="AE29:AE30"/>
    <mergeCell ref="V29:V30"/>
    <mergeCell ref="W29:W30"/>
    <mergeCell ref="X29:X30"/>
    <mergeCell ref="Y29:Y30"/>
    <mergeCell ref="Z29:Z30"/>
    <mergeCell ref="Q29:Q30"/>
    <mergeCell ref="R29:R30"/>
    <mergeCell ref="S29:S30"/>
    <mergeCell ref="T29:T30"/>
    <mergeCell ref="U29:U30"/>
    <mergeCell ref="K29:K30"/>
    <mergeCell ref="L29:L30"/>
    <mergeCell ref="N29:O30"/>
    <mergeCell ref="P29:P30"/>
    <mergeCell ref="AA27:AA28"/>
    <mergeCell ref="AB27:AB28"/>
    <mergeCell ref="AC27:AC28"/>
    <mergeCell ref="AD27:AD28"/>
    <mergeCell ref="K27:K28"/>
    <mergeCell ref="L27:L28"/>
    <mergeCell ref="N27:O28"/>
    <mergeCell ref="P27:P28"/>
    <mergeCell ref="AE27:AE28"/>
    <mergeCell ref="V27:V28"/>
    <mergeCell ref="W27:W28"/>
    <mergeCell ref="X27:X28"/>
    <mergeCell ref="Y27:Y28"/>
    <mergeCell ref="Z27:Z28"/>
    <mergeCell ref="Q27:Q28"/>
    <mergeCell ref="R27:R28"/>
    <mergeCell ref="S27:S28"/>
    <mergeCell ref="T27:T28"/>
    <mergeCell ref="U27:U28"/>
    <mergeCell ref="AA25:AA26"/>
    <mergeCell ref="AB25:AB26"/>
    <mergeCell ref="AC25:AC26"/>
    <mergeCell ref="AD25:AD26"/>
    <mergeCell ref="AE25:AE26"/>
    <mergeCell ref="V25:V26"/>
    <mergeCell ref="W25:W26"/>
    <mergeCell ref="X25:X26"/>
    <mergeCell ref="Y25:Y26"/>
    <mergeCell ref="Z25:Z26"/>
    <mergeCell ref="Q25:Q26"/>
    <mergeCell ref="R25:R26"/>
    <mergeCell ref="S25:S26"/>
    <mergeCell ref="T25:T26"/>
    <mergeCell ref="U25:U26"/>
    <mergeCell ref="K25:K26"/>
    <mergeCell ref="L25:L26"/>
    <mergeCell ref="N25:O26"/>
    <mergeCell ref="P25:P26"/>
    <mergeCell ref="AA23:AA24"/>
    <mergeCell ref="AB23:AB24"/>
    <mergeCell ref="AC23:AC24"/>
    <mergeCell ref="AD23:AD24"/>
    <mergeCell ref="AE23:AE24"/>
    <mergeCell ref="V23:V24"/>
    <mergeCell ref="W23:W24"/>
    <mergeCell ref="X23:X24"/>
    <mergeCell ref="Y23:Y24"/>
    <mergeCell ref="Z23:Z24"/>
    <mergeCell ref="Q23:Q24"/>
    <mergeCell ref="R23:R24"/>
    <mergeCell ref="S23:S24"/>
    <mergeCell ref="T23:T24"/>
    <mergeCell ref="U23:U24"/>
    <mergeCell ref="K23:K24"/>
    <mergeCell ref="L23:L24"/>
    <mergeCell ref="N23:O24"/>
    <mergeCell ref="P23:P24"/>
    <mergeCell ref="AA21:AA22"/>
    <mergeCell ref="AB21:AB22"/>
    <mergeCell ref="AC21:AC22"/>
    <mergeCell ref="AD21:AD22"/>
    <mergeCell ref="AE21:AE22"/>
    <mergeCell ref="V21:V22"/>
    <mergeCell ref="W21:W22"/>
    <mergeCell ref="X21:X22"/>
    <mergeCell ref="Y21:Y22"/>
    <mergeCell ref="Z21:Z22"/>
    <mergeCell ref="Q21:Q22"/>
    <mergeCell ref="R21:R22"/>
    <mergeCell ref="S21:S22"/>
    <mergeCell ref="T21:T22"/>
    <mergeCell ref="U21:U22"/>
    <mergeCell ref="K21:K22"/>
    <mergeCell ref="L21:L22"/>
    <mergeCell ref="N21:O22"/>
    <mergeCell ref="P21:P22"/>
    <mergeCell ref="AA19:AA20"/>
    <mergeCell ref="AB19:AB20"/>
    <mergeCell ref="AC19:AC20"/>
    <mergeCell ref="AD19:AD20"/>
    <mergeCell ref="AE19:AE20"/>
    <mergeCell ref="V19:V20"/>
    <mergeCell ref="W19:W20"/>
    <mergeCell ref="X19:X20"/>
    <mergeCell ref="Y19:Y20"/>
    <mergeCell ref="Z19:Z20"/>
    <mergeCell ref="Q19:Q20"/>
    <mergeCell ref="R19:R20"/>
    <mergeCell ref="S19:S20"/>
    <mergeCell ref="T19:T20"/>
    <mergeCell ref="U19:U20"/>
    <mergeCell ref="K19:K20"/>
    <mergeCell ref="L19:L20"/>
    <mergeCell ref="N19:O20"/>
    <mergeCell ref="P19:P20"/>
    <mergeCell ref="AA14:AA15"/>
    <mergeCell ref="AB14:AB15"/>
    <mergeCell ref="AC14:AC15"/>
    <mergeCell ref="AD14:AD15"/>
    <mergeCell ref="AE14:AE15"/>
    <mergeCell ref="V14:V15"/>
    <mergeCell ref="W14:W15"/>
    <mergeCell ref="X14:X15"/>
    <mergeCell ref="Y14:Y15"/>
    <mergeCell ref="Z14:Z15"/>
    <mergeCell ref="Q14:Q15"/>
    <mergeCell ref="R14:R15"/>
    <mergeCell ref="S14:S15"/>
    <mergeCell ref="T14:T15"/>
    <mergeCell ref="U14:U15"/>
    <mergeCell ref="K14:K15"/>
    <mergeCell ref="L14:L15"/>
    <mergeCell ref="M14:M15"/>
    <mergeCell ref="N14:O15"/>
    <mergeCell ref="P14:P15"/>
    <mergeCell ref="AA12:AA13"/>
    <mergeCell ref="AB12:AB13"/>
    <mergeCell ref="AC12:AC13"/>
    <mergeCell ref="AD12:AD13"/>
    <mergeCell ref="AE12:AE13"/>
    <mergeCell ref="V12:V13"/>
    <mergeCell ref="W12:W13"/>
    <mergeCell ref="X12:X13"/>
    <mergeCell ref="Y12:Y13"/>
    <mergeCell ref="Z12:Z13"/>
    <mergeCell ref="Q12:Q13"/>
    <mergeCell ref="R12:R13"/>
    <mergeCell ref="S12:S13"/>
    <mergeCell ref="T12:T13"/>
    <mergeCell ref="U12:U13"/>
    <mergeCell ref="K12:K13"/>
    <mergeCell ref="L12:L13"/>
    <mergeCell ref="M12:M13"/>
    <mergeCell ref="N12:O13"/>
    <mergeCell ref="P12:P13"/>
    <mergeCell ref="AA10:AA11"/>
    <mergeCell ref="AB10:AB11"/>
    <mergeCell ref="AC10:AC11"/>
    <mergeCell ref="AD10:AD11"/>
    <mergeCell ref="AE10:AE11"/>
    <mergeCell ref="V10:V11"/>
    <mergeCell ref="W10:W11"/>
    <mergeCell ref="X10:X11"/>
    <mergeCell ref="Y10:Y11"/>
    <mergeCell ref="Z10:Z11"/>
    <mergeCell ref="Q10:Q11"/>
    <mergeCell ref="R10:R11"/>
    <mergeCell ref="S10:S11"/>
    <mergeCell ref="T10:T11"/>
    <mergeCell ref="U10:U11"/>
    <mergeCell ref="K10:K11"/>
    <mergeCell ref="L10:L11"/>
    <mergeCell ref="M10:M11"/>
    <mergeCell ref="N10:O11"/>
    <mergeCell ref="P10:P11"/>
    <mergeCell ref="AA8:AA9"/>
    <mergeCell ref="AB8:AB9"/>
    <mergeCell ref="AC8:AC9"/>
    <mergeCell ref="AD8:AD9"/>
    <mergeCell ref="AE8:AE9"/>
    <mergeCell ref="AE6:AE7"/>
    <mergeCell ref="K8:K9"/>
    <mergeCell ref="L8:L9"/>
    <mergeCell ref="M8:M9"/>
    <mergeCell ref="N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Z6:Z7"/>
    <mergeCell ref="AA6:AA7"/>
    <mergeCell ref="AB6:AB7"/>
    <mergeCell ref="AC6:AC7"/>
    <mergeCell ref="AD6:AD7"/>
    <mergeCell ref="AD4:AD5"/>
    <mergeCell ref="AE4:AE5"/>
    <mergeCell ref="K6:K7"/>
    <mergeCell ref="L6:L7"/>
    <mergeCell ref="M6:M7"/>
    <mergeCell ref="N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AC4:AC5"/>
    <mergeCell ref="AF1:AF2"/>
    <mergeCell ref="AG1:AG2"/>
    <mergeCell ref="X4:X5"/>
    <mergeCell ref="Y4:Y5"/>
    <mergeCell ref="Z4:Z5"/>
    <mergeCell ref="AA4:AA5"/>
    <mergeCell ref="AB4:AB5"/>
    <mergeCell ref="A1:AE2"/>
    <mergeCell ref="K3:L3"/>
    <mergeCell ref="N3:O3"/>
    <mergeCell ref="Q3:AE3"/>
    <mergeCell ref="W4:W5"/>
    <mergeCell ref="K4:K5"/>
    <mergeCell ref="L4:L5"/>
    <mergeCell ref="M4:M5"/>
    <mergeCell ref="N4:O5"/>
    <mergeCell ref="P4:P5"/>
    <mergeCell ref="Q4:Q5"/>
    <mergeCell ref="R4:R5"/>
    <mergeCell ref="S4:S5"/>
    <mergeCell ref="T4:T5"/>
    <mergeCell ref="U4:U5"/>
    <mergeCell ref="V4:V5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113"/>
  <sheetViews>
    <sheetView showGridLines="0" zoomScale="80" zoomScaleNormal="80" workbookViewId="0">
      <pane ySplit="1" topLeftCell="A104" activePane="bottomLeft" state="frozen"/>
      <selection pane="bottomLeft" activeCell="U30" sqref="U30:U31"/>
    </sheetView>
  </sheetViews>
  <sheetFormatPr baseColWidth="10" defaultRowHeight="15" x14ac:dyDescent="0.25"/>
  <cols>
    <col min="12" max="12" width="15.28515625" customWidth="1"/>
    <col min="13" max="13" width="10" customWidth="1"/>
    <col min="14" max="14" width="10.5703125" customWidth="1"/>
    <col min="17" max="17" width="9.42578125" customWidth="1"/>
    <col min="19" max="19" width="6.5703125" customWidth="1"/>
    <col min="20" max="20" width="7.42578125" customWidth="1"/>
    <col min="22" max="22" width="4.85546875" customWidth="1"/>
    <col min="23" max="23" width="8.140625" customWidth="1"/>
    <col min="24" max="24" width="11.42578125" customWidth="1"/>
    <col min="25" max="25" width="4.42578125" customWidth="1"/>
    <col min="26" max="26" width="6.28515625" customWidth="1"/>
    <col min="27" max="27" width="11" customWidth="1"/>
    <col min="28" max="28" width="4.7109375" customWidth="1"/>
    <col min="29" max="29" width="6.85546875" customWidth="1"/>
    <col min="31" max="31" width="4.28515625" customWidth="1"/>
  </cols>
  <sheetData>
    <row r="1" spans="1:31" ht="30.75" x14ac:dyDescent="0.25">
      <c r="A1" s="495" t="s">
        <v>107</v>
      </c>
      <c r="B1" s="495"/>
      <c r="C1" s="495"/>
      <c r="D1" s="495"/>
      <c r="E1" s="495"/>
      <c r="F1" s="495"/>
      <c r="G1" s="495"/>
      <c r="H1" s="495"/>
      <c r="I1" s="495"/>
      <c r="J1" s="495"/>
      <c r="K1" s="495"/>
      <c r="L1" s="495"/>
      <c r="M1" s="495"/>
      <c r="N1" s="495"/>
      <c r="O1" s="495"/>
      <c r="P1" s="495"/>
      <c r="Q1" s="495"/>
      <c r="R1" s="495"/>
      <c r="S1" s="495"/>
      <c r="T1" s="495"/>
      <c r="U1" s="495"/>
      <c r="V1" s="495"/>
      <c r="W1" s="495"/>
      <c r="X1" s="495"/>
      <c r="Y1" s="495"/>
      <c r="Z1" s="495"/>
      <c r="AA1" s="495"/>
      <c r="AB1" s="495"/>
      <c r="AC1" s="495"/>
      <c r="AD1" s="495"/>
      <c r="AE1" s="495"/>
    </row>
    <row r="2" spans="1:31" ht="15.75" thickBot="1" x14ac:dyDescent="0.3">
      <c r="K2" s="2"/>
      <c r="L2" s="35"/>
      <c r="M2" s="35"/>
      <c r="N2" s="35"/>
      <c r="O2" s="35"/>
      <c r="P2" s="35"/>
      <c r="Q2" s="35"/>
      <c r="R2" s="35"/>
      <c r="S2" s="35"/>
      <c r="T2" s="35"/>
      <c r="U2" s="35"/>
      <c r="V2" s="35"/>
    </row>
    <row r="3" spans="1:31" ht="45.75" customHeight="1" thickBot="1" x14ac:dyDescent="0.3">
      <c r="K3" s="509" t="s">
        <v>103</v>
      </c>
      <c r="L3" s="510"/>
      <c r="M3" s="38" t="s">
        <v>85</v>
      </c>
      <c r="N3" s="545" t="s">
        <v>82</v>
      </c>
      <c r="O3" s="511"/>
      <c r="P3" s="39" t="s">
        <v>102</v>
      </c>
      <c r="Q3" s="546" t="s">
        <v>83</v>
      </c>
      <c r="R3" s="547"/>
      <c r="S3" s="547"/>
      <c r="T3" s="547"/>
      <c r="U3" s="547"/>
      <c r="V3" s="547"/>
      <c r="W3" s="547"/>
      <c r="X3" s="547"/>
      <c r="Y3" s="547"/>
      <c r="Z3" s="547"/>
      <c r="AA3" s="547"/>
      <c r="AB3" s="547"/>
      <c r="AC3" s="547"/>
      <c r="AD3" s="547"/>
      <c r="AE3" s="548"/>
    </row>
    <row r="4" spans="1:31" ht="15" customHeight="1" x14ac:dyDescent="0.25">
      <c r="K4" s="470"/>
      <c r="L4" s="472"/>
      <c r="M4" s="388">
        <v>2</v>
      </c>
      <c r="N4" s="388" t="s">
        <v>84</v>
      </c>
      <c r="O4" s="474"/>
      <c r="P4" s="476">
        <v>3</v>
      </c>
      <c r="Q4" s="406"/>
      <c r="R4" s="507" t="s">
        <v>86</v>
      </c>
      <c r="S4" s="310">
        <f>(K4)</f>
        <v>0</v>
      </c>
      <c r="T4" s="484"/>
      <c r="U4" s="462"/>
      <c r="V4" s="482"/>
      <c r="W4" s="472"/>
      <c r="X4" s="388"/>
      <c r="Y4" s="474"/>
      <c r="Z4" s="484"/>
      <c r="AA4" s="462"/>
      <c r="AB4" s="482"/>
      <c r="AC4" s="472"/>
      <c r="AD4" s="388"/>
      <c r="AE4" s="543"/>
    </row>
    <row r="5" spans="1:31" ht="15.75" thickBot="1" x14ac:dyDescent="0.3">
      <c r="K5" s="505"/>
      <c r="L5" s="491"/>
      <c r="M5" s="389"/>
      <c r="N5" s="389"/>
      <c r="O5" s="494"/>
      <c r="P5" s="506"/>
      <c r="Q5" s="407"/>
      <c r="R5" s="508"/>
      <c r="S5" s="299"/>
      <c r="T5" s="487"/>
      <c r="U5" s="489"/>
      <c r="V5" s="465"/>
      <c r="W5" s="491"/>
      <c r="X5" s="389"/>
      <c r="Y5" s="494"/>
      <c r="Z5" s="487"/>
      <c r="AA5" s="489"/>
      <c r="AB5" s="465"/>
      <c r="AC5" s="491"/>
      <c r="AD5" s="389"/>
      <c r="AE5" s="544"/>
    </row>
    <row r="6" spans="1:31" ht="15" customHeight="1" x14ac:dyDescent="0.25">
      <c r="K6" s="470"/>
      <c r="L6" s="472"/>
      <c r="M6" s="388">
        <v>2</v>
      </c>
      <c r="N6" s="388" t="s">
        <v>84</v>
      </c>
      <c r="O6" s="474"/>
      <c r="P6" s="476">
        <v>5</v>
      </c>
      <c r="Q6" s="406"/>
      <c r="R6" s="388" t="s">
        <v>87</v>
      </c>
      <c r="S6" s="310">
        <f>(K6)</f>
        <v>0</v>
      </c>
      <c r="T6" s="484"/>
      <c r="U6" s="462"/>
      <c r="V6" s="482"/>
      <c r="W6" s="472"/>
      <c r="X6" s="388"/>
      <c r="Y6" s="474"/>
      <c r="Z6" s="484"/>
      <c r="AA6" s="462"/>
      <c r="AB6" s="482"/>
      <c r="AC6" s="472"/>
      <c r="AD6" s="388"/>
      <c r="AE6" s="310"/>
    </row>
    <row r="7" spans="1:31" ht="15.75" thickBot="1" x14ac:dyDescent="0.3">
      <c r="K7" s="505"/>
      <c r="L7" s="491"/>
      <c r="M7" s="389"/>
      <c r="N7" s="389"/>
      <c r="O7" s="494"/>
      <c r="P7" s="506"/>
      <c r="Q7" s="407"/>
      <c r="R7" s="389"/>
      <c r="S7" s="299"/>
      <c r="T7" s="487"/>
      <c r="U7" s="489"/>
      <c r="V7" s="465"/>
      <c r="W7" s="491"/>
      <c r="X7" s="389"/>
      <c r="Y7" s="494"/>
      <c r="Z7" s="487"/>
      <c r="AA7" s="489"/>
      <c r="AB7" s="465"/>
      <c r="AC7" s="491"/>
      <c r="AD7" s="389"/>
      <c r="AE7" s="299"/>
    </row>
    <row r="8" spans="1:31" x14ac:dyDescent="0.25">
      <c r="J8" s="36"/>
      <c r="K8" s="470"/>
      <c r="L8" s="472"/>
      <c r="M8" s="388">
        <v>2</v>
      </c>
      <c r="N8" s="388" t="s">
        <v>84</v>
      </c>
      <c r="O8" s="474"/>
      <c r="P8" s="476">
        <v>7</v>
      </c>
      <c r="Q8" s="406"/>
      <c r="R8" s="388" t="s">
        <v>88</v>
      </c>
      <c r="S8" s="310">
        <f>(K8)</f>
        <v>0</v>
      </c>
      <c r="T8" s="484"/>
      <c r="U8" s="462"/>
      <c r="V8" s="482"/>
      <c r="W8" s="472"/>
      <c r="X8" s="388"/>
      <c r="Y8" s="474"/>
      <c r="Z8" s="484"/>
      <c r="AA8" s="462"/>
      <c r="AB8" s="482"/>
      <c r="AC8" s="472"/>
      <c r="AD8" s="388"/>
      <c r="AE8" s="310"/>
    </row>
    <row r="9" spans="1:31" ht="15.75" thickBot="1" x14ac:dyDescent="0.3">
      <c r="J9" s="37"/>
      <c r="K9" s="471"/>
      <c r="L9" s="473"/>
      <c r="M9" s="421"/>
      <c r="N9" s="421"/>
      <c r="O9" s="475"/>
      <c r="P9" s="477"/>
      <c r="Q9" s="420"/>
      <c r="R9" s="421"/>
      <c r="S9" s="314"/>
      <c r="T9" s="485"/>
      <c r="U9" s="463"/>
      <c r="V9" s="483"/>
      <c r="W9" s="473"/>
      <c r="X9" s="421"/>
      <c r="Y9" s="475"/>
      <c r="Z9" s="485"/>
      <c r="AA9" s="463"/>
      <c r="AB9" s="483"/>
      <c r="AC9" s="473"/>
      <c r="AD9" s="421"/>
      <c r="AE9" s="314"/>
    </row>
    <row r="10" spans="1:31" x14ac:dyDescent="0.25">
      <c r="K10" s="470"/>
      <c r="L10" s="472"/>
      <c r="M10" s="388">
        <v>3</v>
      </c>
      <c r="N10" s="507" t="s">
        <v>92</v>
      </c>
      <c r="O10" s="550"/>
      <c r="P10" s="476">
        <v>1</v>
      </c>
      <c r="Q10" s="406"/>
      <c r="R10" s="388" t="s">
        <v>93</v>
      </c>
      <c r="S10" s="310">
        <f>(K10)</f>
        <v>0</v>
      </c>
      <c r="T10" s="484"/>
      <c r="U10" s="462" t="s">
        <v>96</v>
      </c>
      <c r="V10" s="482">
        <f>(K10)</f>
        <v>0</v>
      </c>
      <c r="W10" s="472"/>
      <c r="X10" s="388" t="s">
        <v>94</v>
      </c>
      <c r="Y10" s="474">
        <f>(K10)</f>
        <v>0</v>
      </c>
      <c r="Z10" s="484"/>
      <c r="AA10" s="462" t="s">
        <v>95</v>
      </c>
      <c r="AB10" s="482">
        <f>(K10)</f>
        <v>0</v>
      </c>
      <c r="AC10" s="472"/>
      <c r="AD10" s="388"/>
      <c r="AE10" s="310"/>
    </row>
    <row r="11" spans="1:31" ht="15.75" thickBot="1" x14ac:dyDescent="0.3">
      <c r="K11" s="471"/>
      <c r="L11" s="473"/>
      <c r="M11" s="421"/>
      <c r="N11" s="551"/>
      <c r="O11" s="552"/>
      <c r="P11" s="477"/>
      <c r="Q11" s="420"/>
      <c r="R11" s="421"/>
      <c r="S11" s="314"/>
      <c r="T11" s="485"/>
      <c r="U11" s="463"/>
      <c r="V11" s="483"/>
      <c r="W11" s="473"/>
      <c r="X11" s="421"/>
      <c r="Y11" s="475"/>
      <c r="Z11" s="485"/>
      <c r="AA11" s="463"/>
      <c r="AB11" s="483"/>
      <c r="AC11" s="473"/>
      <c r="AD11" s="421"/>
      <c r="AE11" s="314"/>
    </row>
    <row r="12" spans="1:31" ht="15" customHeight="1" x14ac:dyDescent="0.25">
      <c r="K12" s="549"/>
      <c r="L12" s="490"/>
      <c r="M12" s="492">
        <v>4</v>
      </c>
      <c r="N12" s="492" t="s">
        <v>91</v>
      </c>
      <c r="O12" s="493"/>
      <c r="P12" s="553">
        <v>1</v>
      </c>
      <c r="Q12" s="554"/>
      <c r="R12" s="492" t="s">
        <v>90</v>
      </c>
      <c r="S12" s="301">
        <f>(2*K12)</f>
        <v>0</v>
      </c>
      <c r="T12" s="486"/>
      <c r="U12" s="488"/>
      <c r="V12" s="464"/>
      <c r="W12" s="490"/>
      <c r="X12" s="492"/>
      <c r="Y12" s="493"/>
      <c r="Z12" s="486"/>
      <c r="AA12" s="488"/>
      <c r="AB12" s="464"/>
      <c r="AC12" s="490"/>
      <c r="AD12" s="492"/>
      <c r="AE12" s="301"/>
    </row>
    <row r="13" spans="1:31" ht="15.75" thickBot="1" x14ac:dyDescent="0.3">
      <c r="K13" s="505"/>
      <c r="L13" s="491"/>
      <c r="M13" s="389"/>
      <c r="N13" s="389"/>
      <c r="O13" s="494"/>
      <c r="P13" s="506"/>
      <c r="Q13" s="407"/>
      <c r="R13" s="389"/>
      <c r="S13" s="299"/>
      <c r="T13" s="487"/>
      <c r="U13" s="489"/>
      <c r="V13" s="465"/>
      <c r="W13" s="491"/>
      <c r="X13" s="389"/>
      <c r="Y13" s="494"/>
      <c r="Z13" s="487"/>
      <c r="AA13" s="489"/>
      <c r="AB13" s="465"/>
      <c r="AC13" s="491"/>
      <c r="AD13" s="389"/>
      <c r="AE13" s="299"/>
    </row>
    <row r="14" spans="1:31" x14ac:dyDescent="0.25">
      <c r="K14" s="470"/>
      <c r="L14" s="472"/>
      <c r="M14" s="388">
        <v>5</v>
      </c>
      <c r="N14" s="388" t="s">
        <v>89</v>
      </c>
      <c r="O14" s="474"/>
      <c r="P14" s="476">
        <v>1</v>
      </c>
      <c r="Q14" s="406"/>
      <c r="R14" s="388" t="s">
        <v>90</v>
      </c>
      <c r="S14" s="310">
        <f>(2*K14)</f>
        <v>0</v>
      </c>
      <c r="T14" s="484"/>
      <c r="U14" s="462"/>
      <c r="V14" s="482"/>
      <c r="W14" s="472"/>
      <c r="X14" s="388"/>
      <c r="Y14" s="474"/>
      <c r="Z14" s="484"/>
      <c r="AA14" s="462"/>
      <c r="AB14" s="482"/>
      <c r="AC14" s="472"/>
      <c r="AD14" s="388"/>
      <c r="AE14" s="310"/>
    </row>
    <row r="15" spans="1:31" ht="15.75" thickBot="1" x14ac:dyDescent="0.3">
      <c r="K15" s="471"/>
      <c r="L15" s="473"/>
      <c r="M15" s="421"/>
      <c r="N15" s="421"/>
      <c r="O15" s="475"/>
      <c r="P15" s="477"/>
      <c r="Q15" s="420"/>
      <c r="R15" s="421"/>
      <c r="S15" s="314"/>
      <c r="T15" s="485"/>
      <c r="U15" s="463"/>
      <c r="V15" s="483"/>
      <c r="W15" s="473"/>
      <c r="X15" s="421"/>
      <c r="Y15" s="475"/>
      <c r="Z15" s="485"/>
      <c r="AA15" s="463"/>
      <c r="AB15" s="483"/>
      <c r="AC15" s="473"/>
      <c r="AD15" s="421"/>
      <c r="AE15" s="314"/>
    </row>
    <row r="16" spans="1:31" x14ac:dyDescent="0.25">
      <c r="K16" s="501"/>
      <c r="L16" s="202"/>
      <c r="M16" s="385">
        <v>6</v>
      </c>
      <c r="N16" s="412" t="s">
        <v>532</v>
      </c>
      <c r="O16" s="339"/>
      <c r="P16" s="414">
        <v>1</v>
      </c>
      <c r="Q16" s="410"/>
      <c r="R16" s="385" t="s">
        <v>140</v>
      </c>
      <c r="S16" s="387">
        <f>(10*K16)</f>
        <v>0</v>
      </c>
      <c r="T16" s="132"/>
      <c r="U16" s="134"/>
      <c r="V16" s="136"/>
      <c r="W16" s="202"/>
      <c r="X16" s="122"/>
      <c r="Y16" s="126"/>
      <c r="Z16" s="132"/>
      <c r="AA16" s="134"/>
      <c r="AB16" s="136"/>
      <c r="AC16" s="202"/>
      <c r="AD16" s="122"/>
      <c r="AE16" s="125"/>
    </row>
    <row r="17" spans="9:31" ht="15.75" thickBot="1" x14ac:dyDescent="0.3">
      <c r="K17" s="502"/>
      <c r="L17" s="203"/>
      <c r="M17" s="386"/>
      <c r="N17" s="413"/>
      <c r="O17" s="341"/>
      <c r="P17" s="415"/>
      <c r="Q17" s="411"/>
      <c r="R17" s="386"/>
      <c r="S17" s="302"/>
      <c r="T17" s="133"/>
      <c r="U17" s="135"/>
      <c r="V17" s="137"/>
      <c r="W17" s="203"/>
      <c r="X17" s="129"/>
      <c r="Y17" s="131"/>
      <c r="Z17" s="133"/>
      <c r="AA17" s="135"/>
      <c r="AB17" s="137"/>
      <c r="AC17" s="203"/>
      <c r="AD17" s="129"/>
      <c r="AE17" s="121"/>
    </row>
    <row r="18" spans="9:31" x14ac:dyDescent="0.25">
      <c r="K18" s="549"/>
      <c r="L18" s="490"/>
      <c r="M18" s="492">
        <v>9</v>
      </c>
      <c r="N18" s="492" t="s">
        <v>97</v>
      </c>
      <c r="O18" s="493"/>
      <c r="P18" s="553">
        <v>1</v>
      </c>
      <c r="Q18" s="554"/>
      <c r="R18" s="492" t="s">
        <v>93</v>
      </c>
      <c r="S18" s="301">
        <f>(K18)</f>
        <v>0</v>
      </c>
      <c r="T18" s="486"/>
      <c r="U18" s="488" t="s">
        <v>96</v>
      </c>
      <c r="V18" s="464">
        <f>(K18)</f>
        <v>0</v>
      </c>
      <c r="W18" s="490"/>
      <c r="X18" s="492" t="s">
        <v>94</v>
      </c>
      <c r="Y18" s="493">
        <f>(K18)</f>
        <v>0</v>
      </c>
      <c r="Z18" s="486"/>
      <c r="AA18" s="488" t="s">
        <v>89</v>
      </c>
      <c r="AB18" s="464">
        <f>(K18)</f>
        <v>0</v>
      </c>
      <c r="AC18" s="490"/>
      <c r="AD18" s="492" t="s">
        <v>98</v>
      </c>
      <c r="AE18" s="301">
        <f>(K18)</f>
        <v>0</v>
      </c>
    </row>
    <row r="19" spans="9:31" ht="15.75" thickBot="1" x14ac:dyDescent="0.3">
      <c r="K19" s="505"/>
      <c r="L19" s="491"/>
      <c r="M19" s="389"/>
      <c r="N19" s="389"/>
      <c r="O19" s="494"/>
      <c r="P19" s="506"/>
      <c r="Q19" s="407"/>
      <c r="R19" s="389"/>
      <c r="S19" s="299"/>
      <c r="T19" s="487"/>
      <c r="U19" s="489"/>
      <c r="V19" s="465"/>
      <c r="W19" s="491"/>
      <c r="X19" s="389"/>
      <c r="Y19" s="494"/>
      <c r="Z19" s="487"/>
      <c r="AA19" s="489"/>
      <c r="AB19" s="465"/>
      <c r="AC19" s="491"/>
      <c r="AD19" s="389"/>
      <c r="AE19" s="299"/>
    </row>
    <row r="20" spans="9:31" x14ac:dyDescent="0.25">
      <c r="K20" s="470"/>
      <c r="L20" s="472"/>
      <c r="M20" s="388">
        <v>10</v>
      </c>
      <c r="N20" s="388" t="s">
        <v>99</v>
      </c>
      <c r="O20" s="474"/>
      <c r="P20" s="476">
        <v>1</v>
      </c>
      <c r="Q20" s="406"/>
      <c r="R20" s="388" t="s">
        <v>93</v>
      </c>
      <c r="S20" s="310">
        <f>(K20)</f>
        <v>0</v>
      </c>
      <c r="T20" s="484"/>
      <c r="U20" s="462" t="s">
        <v>539</v>
      </c>
      <c r="V20" s="482">
        <f>(K20)</f>
        <v>0</v>
      </c>
      <c r="W20" s="472"/>
      <c r="X20" s="388" t="s">
        <v>101</v>
      </c>
      <c r="Y20" s="474">
        <f>(K20)</f>
        <v>0</v>
      </c>
      <c r="Z20" s="484"/>
      <c r="AA20" s="462"/>
      <c r="AB20" s="482"/>
      <c r="AC20" s="472"/>
      <c r="AD20" s="388"/>
      <c r="AE20" s="310"/>
    </row>
    <row r="21" spans="9:31" ht="28.5" customHeight="1" thickBot="1" x14ac:dyDescent="0.3">
      <c r="K21" s="471"/>
      <c r="L21" s="473"/>
      <c r="M21" s="421"/>
      <c r="N21" s="421"/>
      <c r="O21" s="475"/>
      <c r="P21" s="477"/>
      <c r="Q21" s="420"/>
      <c r="R21" s="421"/>
      <c r="S21" s="314"/>
      <c r="T21" s="485"/>
      <c r="U21" s="463"/>
      <c r="V21" s="483"/>
      <c r="W21" s="473"/>
      <c r="X21" s="421"/>
      <c r="Y21" s="475"/>
      <c r="Z21" s="485"/>
      <c r="AA21" s="463"/>
      <c r="AB21" s="483"/>
      <c r="AC21" s="473"/>
      <c r="AD21" s="421"/>
      <c r="AE21" s="314"/>
    </row>
    <row r="22" spans="9:31" x14ac:dyDescent="0.25">
      <c r="K22" s="470"/>
      <c r="L22" s="472"/>
      <c r="M22" s="388">
        <v>12</v>
      </c>
      <c r="N22" s="388" t="s">
        <v>592</v>
      </c>
      <c r="O22" s="474"/>
      <c r="P22" s="476">
        <v>1</v>
      </c>
      <c r="Q22" s="406"/>
      <c r="R22" s="388" t="s">
        <v>93</v>
      </c>
      <c r="S22" s="310">
        <f>(K22)</f>
        <v>0</v>
      </c>
      <c r="T22" s="486"/>
      <c r="U22" s="488" t="s">
        <v>96</v>
      </c>
      <c r="V22" s="464">
        <f>(K22)</f>
        <v>0</v>
      </c>
      <c r="W22" s="490"/>
      <c r="X22" s="492" t="s">
        <v>94</v>
      </c>
      <c r="Y22" s="493">
        <f>(K22)</f>
        <v>0</v>
      </c>
      <c r="Z22" s="484"/>
      <c r="AA22" s="462" t="s">
        <v>593</v>
      </c>
      <c r="AB22" s="464">
        <f>(K22)</f>
        <v>0</v>
      </c>
      <c r="AC22" s="308"/>
      <c r="AD22" s="466" t="s">
        <v>89</v>
      </c>
      <c r="AE22" s="468">
        <f>(1*K22)</f>
        <v>0</v>
      </c>
    </row>
    <row r="23" spans="9:31" ht="23.25" customHeight="1" thickBot="1" x14ac:dyDescent="0.3">
      <c r="I23" t="s">
        <v>599</v>
      </c>
      <c r="K23" s="471"/>
      <c r="L23" s="473"/>
      <c r="M23" s="421"/>
      <c r="N23" s="421"/>
      <c r="O23" s="475"/>
      <c r="P23" s="477"/>
      <c r="Q23" s="420"/>
      <c r="R23" s="421"/>
      <c r="S23" s="314"/>
      <c r="T23" s="487"/>
      <c r="U23" s="489"/>
      <c r="V23" s="465"/>
      <c r="W23" s="491"/>
      <c r="X23" s="389"/>
      <c r="Y23" s="494"/>
      <c r="Z23" s="485"/>
      <c r="AA23" s="463"/>
      <c r="AB23" s="465"/>
      <c r="AC23" s="306"/>
      <c r="AD23" s="467"/>
      <c r="AE23" s="469"/>
    </row>
    <row r="24" spans="9:31" ht="47.25" customHeight="1" thickBot="1" x14ac:dyDescent="0.3">
      <c r="K24" s="217"/>
      <c r="L24" s="261"/>
      <c r="M24" s="196">
        <v>16</v>
      </c>
      <c r="N24" s="460" t="s">
        <v>594</v>
      </c>
      <c r="O24" s="461"/>
      <c r="P24" s="197">
        <v>1</v>
      </c>
      <c r="Q24" s="195"/>
      <c r="R24" s="196" t="s">
        <v>101</v>
      </c>
      <c r="S24" s="198">
        <f>(E24)</f>
        <v>0</v>
      </c>
      <c r="T24" s="218"/>
      <c r="U24" s="219" t="s">
        <v>539</v>
      </c>
      <c r="V24" s="220">
        <f t="shared" ref="V24:V30" si="0">(K24)</f>
        <v>0</v>
      </c>
      <c r="W24" s="195"/>
      <c r="X24" s="196" t="s">
        <v>93</v>
      </c>
      <c r="Y24" s="198">
        <f>(Q24)</f>
        <v>0</v>
      </c>
      <c r="Z24" s="218"/>
      <c r="AA24" s="219"/>
      <c r="AB24" s="220"/>
      <c r="AC24" s="261"/>
      <c r="AD24" s="196"/>
      <c r="AE24" s="198"/>
    </row>
    <row r="25" spans="9:31" ht="44.25" customHeight="1" thickBot="1" x14ac:dyDescent="0.3">
      <c r="K25" s="217"/>
      <c r="L25" s="261"/>
      <c r="M25" s="196">
        <v>18</v>
      </c>
      <c r="N25" s="460" t="s">
        <v>595</v>
      </c>
      <c r="O25" s="461"/>
      <c r="P25" s="197">
        <v>1</v>
      </c>
      <c r="Q25" s="195"/>
      <c r="R25" s="196" t="s">
        <v>93</v>
      </c>
      <c r="S25" s="198">
        <f t="shared" ref="S25:S30" si="1">(K25)</f>
        <v>0</v>
      </c>
      <c r="T25" s="218"/>
      <c r="U25" s="219" t="s">
        <v>96</v>
      </c>
      <c r="V25" s="220">
        <f t="shared" si="0"/>
        <v>0</v>
      </c>
      <c r="W25" s="195"/>
      <c r="X25" s="196" t="s">
        <v>94</v>
      </c>
      <c r="Y25" s="198">
        <f>(K25)</f>
        <v>0</v>
      </c>
      <c r="Z25" s="218"/>
      <c r="AA25" s="219" t="s">
        <v>598</v>
      </c>
      <c r="AB25" s="220">
        <f>(K25)</f>
        <v>0</v>
      </c>
      <c r="AC25" s="251"/>
      <c r="AD25" s="252" t="s">
        <v>89</v>
      </c>
      <c r="AE25" s="253">
        <f>(1*K25)</f>
        <v>0</v>
      </c>
    </row>
    <row r="26" spans="9:31" ht="33.75" customHeight="1" thickBot="1" x14ac:dyDescent="0.3">
      <c r="K26" s="157"/>
      <c r="L26" s="203"/>
      <c r="M26" s="148">
        <v>20</v>
      </c>
      <c r="N26" s="460" t="s">
        <v>597</v>
      </c>
      <c r="O26" s="461"/>
      <c r="P26" s="197">
        <v>1</v>
      </c>
      <c r="Q26" s="195"/>
      <c r="R26" s="196" t="s">
        <v>93</v>
      </c>
      <c r="S26" s="198">
        <f t="shared" si="1"/>
        <v>0</v>
      </c>
      <c r="T26" s="218"/>
      <c r="U26" s="219" t="s">
        <v>96</v>
      </c>
      <c r="V26" s="220">
        <f t="shared" si="0"/>
        <v>0</v>
      </c>
      <c r="W26" s="195"/>
      <c r="X26" s="196" t="s">
        <v>94</v>
      </c>
      <c r="Y26" s="198">
        <f>(K26)</f>
        <v>0</v>
      </c>
      <c r="Z26" s="218"/>
      <c r="AA26" s="219" t="s">
        <v>596</v>
      </c>
      <c r="AB26" s="220">
        <f>(K26)</f>
        <v>0</v>
      </c>
      <c r="AC26" s="251"/>
      <c r="AD26" s="252" t="s">
        <v>89</v>
      </c>
      <c r="AE26" s="253">
        <f>(1*K26)</f>
        <v>0</v>
      </c>
    </row>
    <row r="27" spans="9:31" ht="33.75" customHeight="1" thickBot="1" x14ac:dyDescent="0.3">
      <c r="K27" s="217"/>
      <c r="L27" s="261"/>
      <c r="M27" s="196">
        <v>23</v>
      </c>
      <c r="N27" s="460" t="s">
        <v>600</v>
      </c>
      <c r="O27" s="461"/>
      <c r="P27" s="197">
        <v>1</v>
      </c>
      <c r="Q27" s="195"/>
      <c r="R27" s="196" t="s">
        <v>601</v>
      </c>
      <c r="S27" s="198">
        <f t="shared" si="1"/>
        <v>0</v>
      </c>
      <c r="T27" s="218"/>
      <c r="U27" s="219" t="s">
        <v>113</v>
      </c>
      <c r="V27" s="220">
        <f t="shared" si="0"/>
        <v>0</v>
      </c>
      <c r="W27" s="261"/>
      <c r="X27" s="196" t="s">
        <v>91</v>
      </c>
      <c r="Y27" s="198">
        <f>(Q27)</f>
        <v>0</v>
      </c>
      <c r="Z27" s="218"/>
      <c r="AA27" s="219"/>
      <c r="AB27" s="220"/>
      <c r="AC27" s="261"/>
      <c r="AD27" s="196"/>
      <c r="AE27" s="198"/>
    </row>
    <row r="28" spans="9:31" ht="33.75" customHeight="1" thickBot="1" x14ac:dyDescent="0.3">
      <c r="K28" s="217"/>
      <c r="L28" s="261"/>
      <c r="M28" s="196">
        <v>24</v>
      </c>
      <c r="N28" s="460" t="s">
        <v>602</v>
      </c>
      <c r="O28" s="461"/>
      <c r="P28" s="197">
        <v>1</v>
      </c>
      <c r="Q28" s="195"/>
      <c r="R28" s="196" t="s">
        <v>93</v>
      </c>
      <c r="S28" s="198">
        <f t="shared" si="1"/>
        <v>0</v>
      </c>
      <c r="T28" s="218"/>
      <c r="U28" s="219" t="s">
        <v>113</v>
      </c>
      <c r="V28" s="220">
        <f t="shared" si="0"/>
        <v>0</v>
      </c>
      <c r="W28" s="261"/>
      <c r="X28" s="196" t="s">
        <v>91</v>
      </c>
      <c r="Y28" s="198">
        <f>(Q28)</f>
        <v>0</v>
      </c>
      <c r="Z28" s="218"/>
      <c r="AA28" s="219" t="s">
        <v>601</v>
      </c>
      <c r="AB28" s="220">
        <f>(T28)</f>
        <v>0</v>
      </c>
      <c r="AC28" s="261"/>
      <c r="AD28" s="196"/>
      <c r="AE28" s="198"/>
    </row>
    <row r="29" spans="9:31" ht="59.25" customHeight="1" thickBot="1" x14ac:dyDescent="0.3">
      <c r="K29" s="213"/>
      <c r="L29" s="260"/>
      <c r="M29" s="154">
        <v>24</v>
      </c>
      <c r="N29" s="460" t="s">
        <v>606</v>
      </c>
      <c r="O29" s="461"/>
      <c r="P29" s="156">
        <v>1</v>
      </c>
      <c r="Q29" s="155"/>
      <c r="R29" s="154" t="s">
        <v>184</v>
      </c>
      <c r="S29" s="198">
        <f t="shared" si="1"/>
        <v>0</v>
      </c>
      <c r="T29" s="214"/>
      <c r="U29" s="215" t="s">
        <v>539</v>
      </c>
      <c r="V29" s="220">
        <f t="shared" si="0"/>
        <v>0</v>
      </c>
      <c r="W29" s="195"/>
      <c r="X29" s="196" t="s">
        <v>93</v>
      </c>
      <c r="Y29" s="198">
        <f>(Q29)</f>
        <v>0</v>
      </c>
      <c r="Z29" s="214"/>
      <c r="AA29" s="215"/>
      <c r="AB29" s="216"/>
      <c r="AC29" s="260"/>
      <c r="AD29" s="154"/>
      <c r="AE29" s="143"/>
    </row>
    <row r="30" spans="9:31" ht="18.75" customHeight="1" x14ac:dyDescent="0.25">
      <c r="K30" s="470"/>
      <c r="L30" s="472"/>
      <c r="M30" s="388">
        <v>25</v>
      </c>
      <c r="N30" s="388" t="s">
        <v>603</v>
      </c>
      <c r="O30" s="474"/>
      <c r="P30" s="476">
        <v>1</v>
      </c>
      <c r="Q30" s="406"/>
      <c r="R30" s="388" t="s">
        <v>185</v>
      </c>
      <c r="S30" s="310">
        <f t="shared" si="1"/>
        <v>0</v>
      </c>
      <c r="T30" s="478"/>
      <c r="U30" s="480" t="s">
        <v>539</v>
      </c>
      <c r="V30" s="482">
        <f t="shared" si="0"/>
        <v>0</v>
      </c>
      <c r="W30" s="410"/>
      <c r="X30" s="385" t="s">
        <v>93</v>
      </c>
      <c r="Y30" s="310">
        <f>(Q30)</f>
        <v>0</v>
      </c>
      <c r="Z30" s="484"/>
      <c r="AA30" s="462"/>
      <c r="AB30" s="482"/>
      <c r="AC30" s="472"/>
      <c r="AD30" s="388"/>
      <c r="AE30" s="310"/>
    </row>
    <row r="31" spans="9:31" ht="38.25" customHeight="1" thickBot="1" x14ac:dyDescent="0.3">
      <c r="K31" s="471"/>
      <c r="L31" s="473"/>
      <c r="M31" s="421"/>
      <c r="N31" s="421"/>
      <c r="O31" s="475"/>
      <c r="P31" s="477"/>
      <c r="Q31" s="420"/>
      <c r="R31" s="421"/>
      <c r="S31" s="314"/>
      <c r="T31" s="479"/>
      <c r="U31" s="481"/>
      <c r="V31" s="483"/>
      <c r="W31" s="411"/>
      <c r="X31" s="386"/>
      <c r="Y31" s="314"/>
      <c r="Z31" s="485"/>
      <c r="AA31" s="463"/>
      <c r="AB31" s="483"/>
      <c r="AC31" s="473"/>
      <c r="AD31" s="421"/>
      <c r="AE31" s="314"/>
    </row>
    <row r="32" spans="9:31" x14ac:dyDescent="0.25">
      <c r="K32" s="470"/>
      <c r="L32" s="472"/>
      <c r="M32" s="388">
        <v>29</v>
      </c>
      <c r="N32" s="388" t="s">
        <v>604</v>
      </c>
      <c r="O32" s="474"/>
      <c r="P32" s="476">
        <v>1</v>
      </c>
      <c r="Q32" s="406"/>
      <c r="R32" s="388" t="s">
        <v>605</v>
      </c>
      <c r="S32" s="310"/>
      <c r="T32" s="478"/>
      <c r="U32" s="480" t="s">
        <v>539</v>
      </c>
      <c r="V32" s="482">
        <f>(K32)</f>
        <v>0</v>
      </c>
      <c r="W32" s="410"/>
      <c r="X32" s="385" t="s">
        <v>93</v>
      </c>
      <c r="Y32" s="310">
        <f>(Q32)</f>
        <v>0</v>
      </c>
      <c r="Z32" s="484"/>
      <c r="AA32" s="462"/>
      <c r="AB32" s="482"/>
      <c r="AC32" s="472"/>
      <c r="AD32" s="388"/>
      <c r="AE32" s="310"/>
    </row>
    <row r="33" spans="11:31" ht="42" customHeight="1" thickBot="1" x14ac:dyDescent="0.3">
      <c r="K33" s="471"/>
      <c r="L33" s="473"/>
      <c r="M33" s="421"/>
      <c r="N33" s="421"/>
      <c r="O33" s="475"/>
      <c r="P33" s="477"/>
      <c r="Q33" s="420"/>
      <c r="R33" s="421"/>
      <c r="S33" s="314"/>
      <c r="T33" s="479"/>
      <c r="U33" s="481"/>
      <c r="V33" s="483"/>
      <c r="W33" s="411"/>
      <c r="X33" s="386"/>
      <c r="Y33" s="314"/>
      <c r="Z33" s="485"/>
      <c r="AA33" s="463"/>
      <c r="AB33" s="483"/>
      <c r="AC33" s="473"/>
      <c r="AD33" s="421"/>
      <c r="AE33" s="314"/>
    </row>
    <row r="34" spans="11:31" x14ac:dyDescent="0.25">
      <c r="K34" s="542"/>
      <c r="L34" s="542"/>
      <c r="M34" s="542"/>
      <c r="N34" s="542"/>
      <c r="O34" s="542"/>
      <c r="P34" s="542"/>
      <c r="Q34" s="542"/>
      <c r="R34" s="542"/>
      <c r="S34" s="542"/>
      <c r="T34" s="542"/>
      <c r="U34" s="542"/>
      <c r="V34" s="542"/>
      <c r="W34" s="542"/>
      <c r="X34" s="542"/>
      <c r="Y34" s="542"/>
      <c r="Z34" s="542"/>
      <c r="AA34" s="542"/>
      <c r="AB34" s="542"/>
      <c r="AC34" s="542"/>
      <c r="AD34" s="542"/>
      <c r="AE34" s="542"/>
    </row>
    <row r="35" spans="11:31" x14ac:dyDescent="0.25">
      <c r="K35" s="542"/>
      <c r="L35" s="542"/>
      <c r="M35" s="542"/>
      <c r="N35" s="542"/>
      <c r="O35" s="542"/>
      <c r="P35" s="542"/>
      <c r="Q35" s="542"/>
      <c r="R35" s="542"/>
      <c r="S35" s="542"/>
      <c r="T35" s="542"/>
      <c r="U35" s="542"/>
      <c r="V35" s="542"/>
      <c r="W35" s="542"/>
      <c r="X35" s="542"/>
      <c r="Y35" s="542"/>
      <c r="Z35" s="542"/>
      <c r="AA35" s="542"/>
      <c r="AB35" s="542"/>
      <c r="AC35" s="542"/>
      <c r="AD35" s="542"/>
      <c r="AE35" s="542"/>
    </row>
    <row r="36" spans="11:31" x14ac:dyDescent="0.25">
      <c r="K36" s="542"/>
      <c r="L36" s="542"/>
      <c r="M36" s="542"/>
      <c r="N36" s="542"/>
      <c r="O36" s="542"/>
      <c r="P36" s="542"/>
      <c r="Q36" s="542"/>
      <c r="R36" s="542"/>
      <c r="S36" s="542"/>
      <c r="T36" s="542"/>
      <c r="U36" s="542"/>
      <c r="V36" s="542"/>
      <c r="W36" s="542"/>
      <c r="X36" s="542"/>
      <c r="Y36" s="542"/>
      <c r="Z36" s="542"/>
      <c r="AA36" s="542"/>
      <c r="AB36" s="542"/>
      <c r="AC36" s="542"/>
      <c r="AD36" s="542"/>
      <c r="AE36" s="542"/>
    </row>
    <row r="37" spans="11:31" ht="15.75" thickBot="1" x14ac:dyDescent="0.3">
      <c r="K37" s="542"/>
      <c r="L37" s="542"/>
      <c r="M37" s="542"/>
      <c r="N37" s="542"/>
      <c r="O37" s="542"/>
      <c r="P37" s="542"/>
      <c r="Q37" s="542"/>
      <c r="R37" s="542"/>
      <c r="S37" s="542"/>
      <c r="T37" s="542"/>
      <c r="U37" s="542"/>
      <c r="V37" s="542"/>
      <c r="W37" s="542"/>
      <c r="X37" s="542"/>
      <c r="Y37" s="542"/>
      <c r="Z37" s="542"/>
      <c r="AA37" s="542"/>
      <c r="AB37" s="542"/>
      <c r="AC37" s="542"/>
      <c r="AD37" s="542"/>
      <c r="AE37" s="542"/>
    </row>
    <row r="38" spans="11:31" ht="30.75" thickBot="1" x14ac:dyDescent="0.3">
      <c r="K38" s="509" t="s">
        <v>103</v>
      </c>
      <c r="L38" s="510"/>
      <c r="M38" s="38" t="s">
        <v>85</v>
      </c>
      <c r="N38" s="545" t="s">
        <v>82</v>
      </c>
      <c r="O38" s="511"/>
      <c r="P38" s="39" t="s">
        <v>102</v>
      </c>
      <c r="Q38" s="546" t="s">
        <v>83</v>
      </c>
      <c r="R38" s="547"/>
      <c r="S38" s="547"/>
      <c r="T38" s="547"/>
      <c r="U38" s="547"/>
      <c r="V38" s="547"/>
      <c r="W38" s="547"/>
      <c r="X38" s="547"/>
      <c r="Y38" s="547"/>
      <c r="Z38" s="547"/>
      <c r="AA38" s="547"/>
      <c r="AB38" s="547"/>
      <c r="AC38" s="547"/>
      <c r="AD38" s="547"/>
      <c r="AE38" s="548"/>
    </row>
    <row r="39" spans="11:31" x14ac:dyDescent="0.25">
      <c r="K39" s="470"/>
      <c r="L39" s="472"/>
      <c r="M39" s="388">
        <v>2</v>
      </c>
      <c r="N39" s="388" t="s">
        <v>84</v>
      </c>
      <c r="O39" s="474"/>
      <c r="P39" s="476">
        <v>3</v>
      </c>
      <c r="Q39" s="406"/>
      <c r="R39" s="507" t="s">
        <v>86</v>
      </c>
      <c r="S39" s="310">
        <f>(K39)</f>
        <v>0</v>
      </c>
      <c r="T39" s="484"/>
      <c r="U39" s="462"/>
      <c r="V39" s="482"/>
      <c r="W39" s="472"/>
      <c r="X39" s="388"/>
      <c r="Y39" s="474"/>
      <c r="Z39" s="484"/>
      <c r="AA39" s="462"/>
      <c r="AB39" s="482"/>
      <c r="AC39" s="472"/>
      <c r="AD39" s="388"/>
      <c r="AE39" s="543"/>
    </row>
    <row r="40" spans="11:31" ht="15.75" thickBot="1" x14ac:dyDescent="0.3">
      <c r="K40" s="505"/>
      <c r="L40" s="491"/>
      <c r="M40" s="389"/>
      <c r="N40" s="389"/>
      <c r="O40" s="494"/>
      <c r="P40" s="506"/>
      <c r="Q40" s="407"/>
      <c r="R40" s="508"/>
      <c r="S40" s="299"/>
      <c r="T40" s="487"/>
      <c r="U40" s="489"/>
      <c r="V40" s="465"/>
      <c r="W40" s="491"/>
      <c r="X40" s="389"/>
      <c r="Y40" s="494"/>
      <c r="Z40" s="487"/>
      <c r="AA40" s="489"/>
      <c r="AB40" s="465"/>
      <c r="AC40" s="491"/>
      <c r="AD40" s="389"/>
      <c r="AE40" s="544"/>
    </row>
    <row r="41" spans="11:31" x14ac:dyDescent="0.25">
      <c r="K41" s="470"/>
      <c r="L41" s="472"/>
      <c r="M41" s="388">
        <v>2</v>
      </c>
      <c r="N41" s="388" t="s">
        <v>84</v>
      </c>
      <c r="O41" s="474"/>
      <c r="P41" s="476">
        <v>5</v>
      </c>
      <c r="Q41" s="406"/>
      <c r="R41" s="388" t="s">
        <v>87</v>
      </c>
      <c r="S41" s="310">
        <f>(K41)</f>
        <v>0</v>
      </c>
      <c r="T41" s="484"/>
      <c r="U41" s="462"/>
      <c r="V41" s="482"/>
      <c r="W41" s="472"/>
      <c r="X41" s="388"/>
      <c r="Y41" s="474"/>
      <c r="Z41" s="484"/>
      <c r="AA41" s="462"/>
      <c r="AB41" s="482"/>
      <c r="AC41" s="472"/>
      <c r="AD41" s="388"/>
      <c r="AE41" s="310"/>
    </row>
    <row r="42" spans="11:31" ht="15.75" thickBot="1" x14ac:dyDescent="0.3">
      <c r="K42" s="505"/>
      <c r="L42" s="491"/>
      <c r="M42" s="389"/>
      <c r="N42" s="389"/>
      <c r="O42" s="494"/>
      <c r="P42" s="506"/>
      <c r="Q42" s="407"/>
      <c r="R42" s="389"/>
      <c r="S42" s="299"/>
      <c r="T42" s="487"/>
      <c r="U42" s="489"/>
      <c r="V42" s="465"/>
      <c r="W42" s="491"/>
      <c r="X42" s="389"/>
      <c r="Y42" s="494"/>
      <c r="Z42" s="487"/>
      <c r="AA42" s="489"/>
      <c r="AB42" s="465"/>
      <c r="AC42" s="491"/>
      <c r="AD42" s="389"/>
      <c r="AE42" s="299"/>
    </row>
    <row r="43" spans="11:31" x14ac:dyDescent="0.25">
      <c r="K43" s="470"/>
      <c r="L43" s="472"/>
      <c r="M43" s="388">
        <v>2</v>
      </c>
      <c r="N43" s="388" t="s">
        <v>84</v>
      </c>
      <c r="O43" s="474"/>
      <c r="P43" s="476">
        <v>7</v>
      </c>
      <c r="Q43" s="406"/>
      <c r="R43" s="388" t="s">
        <v>88</v>
      </c>
      <c r="S43" s="310">
        <f>(K43)</f>
        <v>0</v>
      </c>
      <c r="T43" s="484"/>
      <c r="U43" s="462"/>
      <c r="V43" s="482"/>
      <c r="W43" s="472"/>
      <c r="X43" s="388"/>
      <c r="Y43" s="474"/>
      <c r="Z43" s="484"/>
      <c r="AA43" s="462"/>
      <c r="AB43" s="482"/>
      <c r="AC43" s="472"/>
      <c r="AD43" s="388"/>
      <c r="AE43" s="310"/>
    </row>
    <row r="44" spans="11:31" ht="15.75" thickBot="1" x14ac:dyDescent="0.3">
      <c r="K44" s="471"/>
      <c r="L44" s="473"/>
      <c r="M44" s="421"/>
      <c r="N44" s="421"/>
      <c r="O44" s="475"/>
      <c r="P44" s="477"/>
      <c r="Q44" s="420"/>
      <c r="R44" s="421"/>
      <c r="S44" s="314"/>
      <c r="T44" s="485"/>
      <c r="U44" s="463"/>
      <c r="V44" s="483"/>
      <c r="W44" s="473"/>
      <c r="X44" s="421"/>
      <c r="Y44" s="475"/>
      <c r="Z44" s="485"/>
      <c r="AA44" s="463"/>
      <c r="AB44" s="483"/>
      <c r="AC44" s="473"/>
      <c r="AD44" s="421"/>
      <c r="AE44" s="314"/>
    </row>
    <row r="57" spans="11:31" ht="30.75" customHeight="1" x14ac:dyDescent="0.25"/>
    <row r="58" spans="11:31" ht="30.75" customHeight="1" thickBot="1" x14ac:dyDescent="0.3"/>
    <row r="59" spans="11:31" ht="22.5" customHeight="1" thickBot="1" x14ac:dyDescent="0.3">
      <c r="K59" s="535" t="s">
        <v>103</v>
      </c>
      <c r="L59" s="536"/>
      <c r="M59" s="40" t="s">
        <v>85</v>
      </c>
      <c r="N59" s="537" t="s">
        <v>82</v>
      </c>
      <c r="O59" s="538"/>
      <c r="P59" s="41" t="s">
        <v>102</v>
      </c>
      <c r="Q59" s="539" t="s">
        <v>83</v>
      </c>
      <c r="R59" s="540"/>
      <c r="S59" s="540"/>
      <c r="T59" s="540"/>
      <c r="U59" s="540"/>
      <c r="V59" s="540"/>
      <c r="W59" s="540"/>
      <c r="X59" s="540"/>
      <c r="Y59" s="540"/>
      <c r="Z59" s="540"/>
      <c r="AA59" s="540"/>
      <c r="AB59" s="540"/>
      <c r="AC59" s="540"/>
      <c r="AD59" s="540"/>
      <c r="AE59" s="541"/>
    </row>
    <row r="60" spans="11:31" ht="30.75" customHeight="1" x14ac:dyDescent="0.25">
      <c r="K60" s="518"/>
      <c r="L60" s="472"/>
      <c r="M60" s="201" t="s">
        <v>108</v>
      </c>
      <c r="N60" s="388" t="s">
        <v>109</v>
      </c>
      <c r="O60" s="474"/>
      <c r="P60" s="476">
        <v>10</v>
      </c>
      <c r="Q60" s="406"/>
      <c r="R60" s="388" t="s">
        <v>113</v>
      </c>
      <c r="S60" s="310">
        <f>(10*K60)</f>
        <v>0</v>
      </c>
      <c r="T60" s="484"/>
      <c r="U60" s="462" t="s">
        <v>114</v>
      </c>
      <c r="V60" s="482">
        <f>(30*K60)</f>
        <v>0</v>
      </c>
      <c r="W60" s="472"/>
      <c r="X60" s="388" t="s">
        <v>115</v>
      </c>
      <c r="Y60" s="474">
        <f>(K60*10)</f>
        <v>0</v>
      </c>
      <c r="Z60" s="484"/>
      <c r="AA60" s="462"/>
      <c r="AB60" s="482"/>
      <c r="AC60" s="472"/>
      <c r="AD60" s="388"/>
      <c r="AE60" s="527"/>
    </row>
    <row r="61" spans="11:31" ht="15.75" thickBot="1" x14ac:dyDescent="0.3">
      <c r="K61" s="532"/>
      <c r="L61" s="491"/>
      <c r="M61" s="204"/>
      <c r="N61" s="389"/>
      <c r="O61" s="494"/>
      <c r="P61" s="506"/>
      <c r="Q61" s="407"/>
      <c r="R61" s="389"/>
      <c r="S61" s="299"/>
      <c r="T61" s="487"/>
      <c r="U61" s="489"/>
      <c r="V61" s="465"/>
      <c r="W61" s="491"/>
      <c r="X61" s="389"/>
      <c r="Y61" s="494"/>
      <c r="Z61" s="487"/>
      <c r="AA61" s="489"/>
      <c r="AB61" s="465"/>
      <c r="AC61" s="491"/>
      <c r="AD61" s="389"/>
      <c r="AE61" s="531"/>
    </row>
    <row r="62" spans="11:31" ht="32.25" customHeight="1" x14ac:dyDescent="0.25">
      <c r="K62" s="518"/>
      <c r="L62" s="472"/>
      <c r="M62" s="204"/>
      <c r="N62" s="388" t="s">
        <v>110</v>
      </c>
      <c r="O62" s="474"/>
      <c r="P62" s="476">
        <v>10</v>
      </c>
      <c r="Q62" s="406"/>
      <c r="R62" s="388" t="s">
        <v>113</v>
      </c>
      <c r="S62" s="310">
        <f>(10*K62)</f>
        <v>0</v>
      </c>
      <c r="T62" s="484"/>
      <c r="U62" s="462" t="s">
        <v>114</v>
      </c>
      <c r="V62" s="482">
        <f>(20*K62)</f>
        <v>0</v>
      </c>
      <c r="W62" s="472"/>
      <c r="X62" s="388" t="s">
        <v>115</v>
      </c>
      <c r="Y62" s="474">
        <f>(10*K62)</f>
        <v>0</v>
      </c>
      <c r="Z62" s="484"/>
      <c r="AA62" s="462"/>
      <c r="AB62" s="482"/>
      <c r="AC62" s="472"/>
      <c r="AD62" s="388"/>
      <c r="AE62" s="529"/>
    </row>
    <row r="63" spans="11:31" ht="15.75" thickBot="1" x14ac:dyDescent="0.3">
      <c r="K63" s="532"/>
      <c r="L63" s="491"/>
      <c r="M63" s="204"/>
      <c r="N63" s="389"/>
      <c r="O63" s="494"/>
      <c r="P63" s="506"/>
      <c r="Q63" s="407"/>
      <c r="R63" s="389"/>
      <c r="S63" s="299"/>
      <c r="T63" s="487"/>
      <c r="U63" s="489"/>
      <c r="V63" s="465"/>
      <c r="W63" s="491"/>
      <c r="X63" s="389"/>
      <c r="Y63" s="494"/>
      <c r="Z63" s="487"/>
      <c r="AA63" s="489"/>
      <c r="AB63" s="465"/>
      <c r="AC63" s="491"/>
      <c r="AD63" s="389"/>
      <c r="AE63" s="533"/>
    </row>
    <row r="64" spans="11:31" x14ac:dyDescent="0.25">
      <c r="K64" s="518"/>
      <c r="L64" s="472"/>
      <c r="M64" s="204"/>
      <c r="N64" s="388" t="s">
        <v>111</v>
      </c>
      <c r="O64" s="474"/>
      <c r="P64" s="476">
        <v>10</v>
      </c>
      <c r="Q64" s="406"/>
      <c r="R64" s="388" t="s">
        <v>113</v>
      </c>
      <c r="S64" s="310">
        <f>(10*K64)</f>
        <v>0</v>
      </c>
      <c r="T64" s="484"/>
      <c r="U64" s="462" t="s">
        <v>116</v>
      </c>
      <c r="V64" s="482">
        <f>(10*K64)</f>
        <v>0</v>
      </c>
      <c r="W64" s="472"/>
      <c r="X64" s="388" t="s">
        <v>115</v>
      </c>
      <c r="Y64" s="474">
        <f>(10*K64)</f>
        <v>0</v>
      </c>
      <c r="Z64" s="484"/>
      <c r="AA64" s="462"/>
      <c r="AB64" s="482"/>
      <c r="AC64" s="472"/>
      <c r="AD64" s="388"/>
      <c r="AE64" s="529"/>
    </row>
    <row r="65" spans="11:31" ht="34.5" customHeight="1" thickBot="1" x14ac:dyDescent="0.3">
      <c r="K65" s="534"/>
      <c r="L65" s="473"/>
      <c r="M65" s="204"/>
      <c r="N65" s="421"/>
      <c r="O65" s="475"/>
      <c r="P65" s="477"/>
      <c r="Q65" s="407"/>
      <c r="R65" s="389"/>
      <c r="S65" s="299"/>
      <c r="T65" s="485"/>
      <c r="U65" s="463"/>
      <c r="V65" s="483"/>
      <c r="W65" s="491"/>
      <c r="X65" s="389"/>
      <c r="Y65" s="475"/>
      <c r="Z65" s="485"/>
      <c r="AA65" s="463"/>
      <c r="AB65" s="483"/>
      <c r="AC65" s="473"/>
      <c r="AD65" s="421"/>
      <c r="AE65" s="530"/>
    </row>
    <row r="66" spans="11:31" x14ac:dyDescent="0.25">
      <c r="K66" s="518"/>
      <c r="L66" s="472"/>
      <c r="M66" s="204"/>
      <c r="N66" s="388" t="s">
        <v>112</v>
      </c>
      <c r="O66" s="474"/>
      <c r="P66" s="476">
        <v>20</v>
      </c>
      <c r="Q66" s="406"/>
      <c r="R66" s="388" t="s">
        <v>117</v>
      </c>
      <c r="S66" s="310">
        <f>(20*K66)</f>
        <v>0</v>
      </c>
      <c r="T66" s="484"/>
      <c r="U66" s="462"/>
      <c r="V66" s="482"/>
      <c r="W66" s="472"/>
      <c r="X66" s="388"/>
      <c r="Y66" s="474"/>
      <c r="Z66" s="484"/>
      <c r="AA66" s="462"/>
      <c r="AB66" s="482"/>
      <c r="AC66" s="472"/>
      <c r="AD66" s="388"/>
      <c r="AE66" s="527"/>
    </row>
    <row r="67" spans="11:31" ht="33.75" customHeight="1" thickBot="1" x14ac:dyDescent="0.3">
      <c r="K67" s="532"/>
      <c r="L67" s="491"/>
      <c r="M67" s="204"/>
      <c r="N67" s="389"/>
      <c r="O67" s="494"/>
      <c r="P67" s="506"/>
      <c r="Q67" s="407"/>
      <c r="R67" s="389"/>
      <c r="S67" s="299"/>
      <c r="T67" s="487"/>
      <c r="U67" s="489"/>
      <c r="V67" s="465"/>
      <c r="W67" s="491"/>
      <c r="X67" s="389"/>
      <c r="Y67" s="494"/>
      <c r="Z67" s="487"/>
      <c r="AA67" s="489"/>
      <c r="AB67" s="465"/>
      <c r="AC67" s="491"/>
      <c r="AD67" s="389"/>
      <c r="AE67" s="531"/>
    </row>
    <row r="68" spans="11:31" x14ac:dyDescent="0.25">
      <c r="K68" s="518"/>
      <c r="L68" s="472"/>
      <c r="M68" s="204"/>
      <c r="N68" s="388" t="s">
        <v>115</v>
      </c>
      <c r="O68" s="474"/>
      <c r="P68" s="476">
        <v>20</v>
      </c>
      <c r="Q68" s="406"/>
      <c r="R68" s="388" t="s">
        <v>113</v>
      </c>
      <c r="S68" s="310">
        <f>(20*K68)</f>
        <v>0</v>
      </c>
      <c r="T68" s="484"/>
      <c r="U68" s="462" t="s">
        <v>118</v>
      </c>
      <c r="V68" s="482">
        <f>(20*K68)</f>
        <v>0</v>
      </c>
      <c r="W68" s="472"/>
      <c r="X68" s="388"/>
      <c r="Y68" s="474"/>
      <c r="Z68" s="484"/>
      <c r="AA68" s="462"/>
      <c r="AB68" s="482"/>
      <c r="AC68" s="472"/>
      <c r="AD68" s="388"/>
      <c r="AE68" s="529"/>
    </row>
    <row r="69" spans="11:31" ht="30" customHeight="1" thickBot="1" x14ac:dyDescent="0.3">
      <c r="K69" s="532"/>
      <c r="L69" s="491"/>
      <c r="M69" s="204"/>
      <c r="N69" s="389"/>
      <c r="O69" s="494"/>
      <c r="P69" s="506"/>
      <c r="Q69" s="407"/>
      <c r="R69" s="389"/>
      <c r="S69" s="299"/>
      <c r="T69" s="487"/>
      <c r="U69" s="489"/>
      <c r="V69" s="465"/>
      <c r="W69" s="491"/>
      <c r="X69" s="389"/>
      <c r="Y69" s="494"/>
      <c r="Z69" s="487"/>
      <c r="AA69" s="489"/>
      <c r="AB69" s="465"/>
      <c r="AC69" s="491"/>
      <c r="AD69" s="389"/>
      <c r="AE69" s="533"/>
    </row>
    <row r="70" spans="11:31" x14ac:dyDescent="0.25">
      <c r="K70" s="518"/>
      <c r="L70" s="472"/>
      <c r="M70" s="204"/>
      <c r="N70" s="388" t="s">
        <v>114</v>
      </c>
      <c r="O70" s="474"/>
      <c r="P70" s="476">
        <v>20</v>
      </c>
      <c r="Q70" s="406"/>
      <c r="R70" s="388" t="s">
        <v>119</v>
      </c>
      <c r="S70" s="310">
        <f>(20*K70)</f>
        <v>0</v>
      </c>
      <c r="T70" s="484"/>
      <c r="U70" s="462"/>
      <c r="V70" s="482"/>
      <c r="W70" s="472"/>
      <c r="X70" s="388"/>
      <c r="Y70" s="474"/>
      <c r="Z70" s="484"/>
      <c r="AA70" s="462"/>
      <c r="AB70" s="482"/>
      <c r="AC70" s="472"/>
      <c r="AD70" s="388"/>
      <c r="AE70" s="529"/>
    </row>
    <row r="71" spans="11:31" ht="24" customHeight="1" thickBot="1" x14ac:dyDescent="0.3">
      <c r="K71" s="534"/>
      <c r="L71" s="473"/>
      <c r="M71" s="204"/>
      <c r="N71" s="421"/>
      <c r="O71" s="475"/>
      <c r="P71" s="477"/>
      <c r="Q71" s="420"/>
      <c r="R71" s="421"/>
      <c r="S71" s="314"/>
      <c r="T71" s="485"/>
      <c r="U71" s="463"/>
      <c r="V71" s="483"/>
      <c r="W71" s="473"/>
      <c r="X71" s="421"/>
      <c r="Y71" s="475"/>
      <c r="Z71" s="485"/>
      <c r="AA71" s="463"/>
      <c r="AB71" s="483"/>
      <c r="AC71" s="473"/>
      <c r="AD71" s="421"/>
      <c r="AE71" s="530"/>
    </row>
    <row r="72" spans="11:31" x14ac:dyDescent="0.25">
      <c r="K72" s="518"/>
      <c r="L72" s="472"/>
      <c r="M72" s="204"/>
      <c r="N72" s="388" t="s">
        <v>120</v>
      </c>
      <c r="O72" s="474"/>
      <c r="P72" s="476">
        <v>10</v>
      </c>
      <c r="Q72" s="406"/>
      <c r="R72" s="388" t="s">
        <v>113</v>
      </c>
      <c r="S72" s="310">
        <f>(10*K72)</f>
        <v>0</v>
      </c>
      <c r="T72" s="484"/>
      <c r="U72" s="462" t="s">
        <v>114</v>
      </c>
      <c r="V72" s="482">
        <f>(10*K72)</f>
        <v>0</v>
      </c>
      <c r="W72" s="472"/>
      <c r="X72" s="388" t="s">
        <v>115</v>
      </c>
      <c r="Y72" s="474">
        <f>(10*K72)</f>
        <v>0</v>
      </c>
      <c r="Z72" s="484"/>
      <c r="AA72" s="462"/>
      <c r="AB72" s="482"/>
      <c r="AC72" s="472"/>
      <c r="AD72" s="388"/>
      <c r="AE72" s="527"/>
    </row>
    <row r="73" spans="11:31" ht="30" customHeight="1" thickBot="1" x14ac:dyDescent="0.3">
      <c r="K73" s="519"/>
      <c r="L73" s="520"/>
      <c r="M73" s="205"/>
      <c r="N73" s="515"/>
      <c r="O73" s="521"/>
      <c r="P73" s="522"/>
      <c r="Q73" s="514"/>
      <c r="R73" s="515"/>
      <c r="S73" s="516"/>
      <c r="T73" s="517"/>
      <c r="U73" s="513"/>
      <c r="V73" s="526"/>
      <c r="W73" s="520"/>
      <c r="X73" s="515"/>
      <c r="Y73" s="521"/>
      <c r="Z73" s="517"/>
      <c r="AA73" s="513"/>
      <c r="AB73" s="526"/>
      <c r="AC73" s="520"/>
      <c r="AD73" s="515"/>
      <c r="AE73" s="528"/>
    </row>
    <row r="78" spans="11:31" ht="30.75" customHeight="1" x14ac:dyDescent="0.25"/>
    <row r="81" spans="1:31" ht="15.75" thickBot="1" x14ac:dyDescent="0.3"/>
    <row r="82" spans="1:31" ht="30.75" thickBot="1" x14ac:dyDescent="0.3">
      <c r="K82" s="509" t="s">
        <v>103</v>
      </c>
      <c r="L82" s="510"/>
      <c r="M82" s="38" t="s">
        <v>85</v>
      </c>
      <c r="N82" s="511" t="s">
        <v>82</v>
      </c>
      <c r="O82" s="512"/>
      <c r="P82" s="39" t="s">
        <v>102</v>
      </c>
      <c r="Q82" s="523" t="s">
        <v>83</v>
      </c>
      <c r="R82" s="524"/>
      <c r="S82" s="524"/>
      <c r="T82" s="524"/>
      <c r="U82" s="524"/>
      <c r="V82" s="524"/>
      <c r="W82" s="524"/>
      <c r="X82" s="524"/>
      <c r="Y82" s="524"/>
      <c r="Z82" s="524"/>
      <c r="AA82" s="524"/>
      <c r="AB82" s="524"/>
      <c r="AC82" s="524"/>
      <c r="AD82" s="524"/>
      <c r="AE82" s="525"/>
    </row>
    <row r="83" spans="1:31" x14ac:dyDescent="0.25">
      <c r="K83" s="470"/>
      <c r="L83" s="472"/>
      <c r="M83" s="388">
        <v>2</v>
      </c>
      <c r="N83" s="388" t="s">
        <v>84</v>
      </c>
      <c r="O83" s="474"/>
      <c r="P83" s="476">
        <v>3</v>
      </c>
      <c r="Q83" s="406"/>
      <c r="R83" s="507" t="s">
        <v>86</v>
      </c>
      <c r="S83" s="310">
        <f>(K83)</f>
        <v>0</v>
      </c>
      <c r="T83" s="478"/>
      <c r="U83" s="480"/>
      <c r="V83" s="497"/>
      <c r="W83" s="410"/>
      <c r="X83" s="385"/>
      <c r="Y83" s="387"/>
      <c r="Z83" s="478"/>
      <c r="AA83" s="480"/>
      <c r="AB83" s="497"/>
      <c r="AC83" s="410"/>
      <c r="AD83" s="385"/>
      <c r="AE83" s="387"/>
    </row>
    <row r="84" spans="1:31" ht="15.75" thickBot="1" x14ac:dyDescent="0.3">
      <c r="K84" s="505"/>
      <c r="L84" s="491"/>
      <c r="M84" s="389"/>
      <c r="N84" s="389"/>
      <c r="O84" s="494"/>
      <c r="P84" s="506"/>
      <c r="Q84" s="407"/>
      <c r="R84" s="508"/>
      <c r="S84" s="299"/>
      <c r="T84" s="479"/>
      <c r="U84" s="481"/>
      <c r="V84" s="500"/>
      <c r="W84" s="411"/>
      <c r="X84" s="386"/>
      <c r="Y84" s="302"/>
      <c r="Z84" s="479"/>
      <c r="AA84" s="481"/>
      <c r="AB84" s="500"/>
      <c r="AC84" s="411"/>
      <c r="AD84" s="386"/>
      <c r="AE84" s="302"/>
    </row>
    <row r="85" spans="1:31" ht="34.5" customHeight="1" x14ac:dyDescent="0.25">
      <c r="K85" s="470"/>
      <c r="L85" s="472"/>
      <c r="M85" s="388">
        <v>2</v>
      </c>
      <c r="N85" s="388" t="s">
        <v>84</v>
      </c>
      <c r="O85" s="474"/>
      <c r="P85" s="476">
        <v>5</v>
      </c>
      <c r="Q85" s="406"/>
      <c r="R85" s="388" t="s">
        <v>87</v>
      </c>
      <c r="S85" s="310">
        <f>(K85)</f>
        <v>0</v>
      </c>
      <c r="T85" s="478"/>
      <c r="U85" s="480"/>
      <c r="V85" s="497"/>
      <c r="W85" s="410"/>
      <c r="X85" s="385"/>
      <c r="Y85" s="387"/>
      <c r="Z85" s="478"/>
      <c r="AA85" s="480"/>
      <c r="AB85" s="497"/>
      <c r="AC85" s="410"/>
      <c r="AD85" s="385"/>
      <c r="AE85" s="387"/>
    </row>
    <row r="86" spans="1:31" ht="15.75" thickBot="1" x14ac:dyDescent="0.3">
      <c r="K86" s="505"/>
      <c r="L86" s="491"/>
      <c r="M86" s="389"/>
      <c r="N86" s="389"/>
      <c r="O86" s="494"/>
      <c r="P86" s="506"/>
      <c r="Q86" s="407"/>
      <c r="R86" s="389"/>
      <c r="S86" s="299"/>
      <c r="T86" s="479"/>
      <c r="U86" s="481"/>
      <c r="V86" s="500"/>
      <c r="W86" s="411"/>
      <c r="X86" s="386"/>
      <c r="Y86" s="302"/>
      <c r="Z86" s="479"/>
      <c r="AA86" s="481"/>
      <c r="AB86" s="500"/>
      <c r="AC86" s="411"/>
      <c r="AD86" s="386"/>
      <c r="AE86" s="302"/>
    </row>
    <row r="87" spans="1:31" x14ac:dyDescent="0.25">
      <c r="K87" s="470"/>
      <c r="L87" s="472"/>
      <c r="M87" s="388">
        <v>2</v>
      </c>
      <c r="N87" s="388" t="s">
        <v>84</v>
      </c>
      <c r="O87" s="474"/>
      <c r="P87" s="476">
        <v>7</v>
      </c>
      <c r="Q87" s="406"/>
      <c r="R87" s="388" t="s">
        <v>88</v>
      </c>
      <c r="S87" s="310">
        <f>(K87)</f>
        <v>0</v>
      </c>
      <c r="T87" s="478"/>
      <c r="U87" s="480"/>
      <c r="V87" s="497"/>
      <c r="W87" s="410"/>
      <c r="X87" s="385"/>
      <c r="Y87" s="387"/>
      <c r="Z87" s="478"/>
      <c r="AA87" s="480"/>
      <c r="AB87" s="497"/>
      <c r="AC87" s="410"/>
      <c r="AD87" s="385"/>
      <c r="AE87" s="387"/>
    </row>
    <row r="88" spans="1:31" ht="27" customHeight="1" thickBot="1" x14ac:dyDescent="0.3">
      <c r="K88" s="471"/>
      <c r="L88" s="473"/>
      <c r="M88" s="421"/>
      <c r="N88" s="421"/>
      <c r="O88" s="475"/>
      <c r="P88" s="477"/>
      <c r="Q88" s="420"/>
      <c r="R88" s="421"/>
      <c r="S88" s="314"/>
      <c r="T88" s="479"/>
      <c r="U88" s="481"/>
      <c r="V88" s="500"/>
      <c r="W88" s="411"/>
      <c r="X88" s="386"/>
      <c r="Y88" s="302"/>
      <c r="Z88" s="479"/>
      <c r="AA88" s="481"/>
      <c r="AB88" s="500"/>
      <c r="AC88" s="411"/>
      <c r="AD88" s="386"/>
      <c r="AE88" s="302"/>
    </row>
    <row r="89" spans="1:31" x14ac:dyDescent="0.25">
      <c r="K89" s="501"/>
      <c r="L89" s="410"/>
      <c r="M89" s="385">
        <v>3</v>
      </c>
      <c r="N89" s="412" t="s">
        <v>121</v>
      </c>
      <c r="O89" s="339"/>
      <c r="P89" s="414">
        <v>1</v>
      </c>
      <c r="Q89" s="406"/>
      <c r="R89" s="388" t="s">
        <v>113</v>
      </c>
      <c r="S89" s="387">
        <f>(14*K89)</f>
        <v>0</v>
      </c>
      <c r="T89" s="478"/>
      <c r="U89" s="480" t="s">
        <v>122</v>
      </c>
      <c r="V89" s="497">
        <f>(1*K89)</f>
        <v>0</v>
      </c>
      <c r="W89" s="410"/>
      <c r="X89" s="385"/>
      <c r="Y89" s="387"/>
      <c r="Z89" s="478"/>
      <c r="AA89" s="480"/>
      <c r="AB89" s="497"/>
      <c r="AC89" s="410"/>
      <c r="AD89" s="385"/>
      <c r="AE89" s="387"/>
    </row>
    <row r="90" spans="1:31" ht="33.75" customHeight="1" thickBot="1" x14ac:dyDescent="0.3">
      <c r="A90" s="42"/>
      <c r="K90" s="502"/>
      <c r="L90" s="411"/>
      <c r="M90" s="386"/>
      <c r="N90" s="413"/>
      <c r="O90" s="341"/>
      <c r="P90" s="415"/>
      <c r="Q90" s="407"/>
      <c r="R90" s="389"/>
      <c r="S90" s="302"/>
      <c r="T90" s="479"/>
      <c r="U90" s="481"/>
      <c r="V90" s="500"/>
      <c r="W90" s="411"/>
      <c r="X90" s="386"/>
      <c r="Y90" s="302"/>
      <c r="Z90" s="479"/>
      <c r="AA90" s="481"/>
      <c r="AB90" s="500"/>
      <c r="AC90" s="411"/>
      <c r="AD90" s="386"/>
      <c r="AE90" s="302"/>
    </row>
    <row r="91" spans="1:31" ht="54.75" customHeight="1" x14ac:dyDescent="0.25">
      <c r="A91" s="42"/>
      <c r="K91" s="501"/>
      <c r="L91" s="504"/>
      <c r="M91" s="385">
        <v>4</v>
      </c>
      <c r="N91" s="412" t="s">
        <v>124</v>
      </c>
      <c r="O91" s="339"/>
      <c r="P91" s="414">
        <v>1</v>
      </c>
      <c r="Q91" s="406"/>
      <c r="R91" s="388" t="s">
        <v>113</v>
      </c>
      <c r="S91" s="387">
        <f>(14*K91)</f>
        <v>0</v>
      </c>
      <c r="T91" s="478"/>
      <c r="U91" s="480" t="s">
        <v>125</v>
      </c>
      <c r="V91" s="497">
        <f>(1*K91)</f>
        <v>0</v>
      </c>
      <c r="W91" s="410"/>
      <c r="X91" s="385"/>
      <c r="Y91" s="387"/>
      <c r="Z91" s="478"/>
      <c r="AA91" s="480"/>
      <c r="AB91" s="497"/>
      <c r="AC91" s="410"/>
      <c r="AD91" s="385"/>
      <c r="AE91" s="387"/>
    </row>
    <row r="92" spans="1:31" ht="15.75" thickBot="1" x14ac:dyDescent="0.3">
      <c r="K92" s="502"/>
      <c r="L92" s="309"/>
      <c r="M92" s="386"/>
      <c r="N92" s="413"/>
      <c r="O92" s="341"/>
      <c r="P92" s="415"/>
      <c r="Q92" s="407"/>
      <c r="R92" s="389"/>
      <c r="S92" s="302"/>
      <c r="T92" s="479"/>
      <c r="U92" s="481"/>
      <c r="V92" s="500"/>
      <c r="W92" s="411"/>
      <c r="X92" s="386"/>
      <c r="Y92" s="302"/>
      <c r="Z92" s="479"/>
      <c r="AA92" s="481"/>
      <c r="AB92" s="500"/>
      <c r="AC92" s="411"/>
      <c r="AD92" s="386"/>
      <c r="AE92" s="302"/>
    </row>
    <row r="93" spans="1:31" ht="30.75" customHeight="1" x14ac:dyDescent="0.25">
      <c r="K93" s="501"/>
      <c r="L93" s="410"/>
      <c r="M93" s="385">
        <v>8</v>
      </c>
      <c r="N93" s="412" t="s">
        <v>126</v>
      </c>
      <c r="O93" s="339"/>
      <c r="P93" s="414">
        <v>1</v>
      </c>
      <c r="Q93" s="406"/>
      <c r="R93" s="388" t="s">
        <v>113</v>
      </c>
      <c r="S93" s="387">
        <f>(14*K93)</f>
        <v>0</v>
      </c>
      <c r="T93" s="478"/>
      <c r="U93" s="480" t="s">
        <v>127</v>
      </c>
      <c r="V93" s="497">
        <f>(1*K93)</f>
        <v>0</v>
      </c>
      <c r="W93" s="410"/>
      <c r="X93" s="385"/>
      <c r="Y93" s="387"/>
      <c r="Z93" s="478"/>
      <c r="AA93" s="480"/>
      <c r="AB93" s="497"/>
      <c r="AC93" s="410"/>
      <c r="AD93" s="385"/>
      <c r="AE93" s="387"/>
    </row>
    <row r="94" spans="1:31" ht="15.75" thickBot="1" x14ac:dyDescent="0.3">
      <c r="K94" s="503"/>
      <c r="L94" s="430"/>
      <c r="M94" s="422"/>
      <c r="N94" s="431"/>
      <c r="O94" s="340"/>
      <c r="P94" s="432"/>
      <c r="Q94" s="407"/>
      <c r="R94" s="389"/>
      <c r="S94" s="300"/>
      <c r="T94" s="499"/>
      <c r="U94" s="496"/>
      <c r="V94" s="498"/>
      <c r="W94" s="430"/>
      <c r="X94" s="422"/>
      <c r="Y94" s="300"/>
      <c r="Z94" s="499"/>
      <c r="AA94" s="496"/>
      <c r="AB94" s="498"/>
      <c r="AC94" s="430"/>
      <c r="AD94" s="422"/>
      <c r="AE94" s="300"/>
    </row>
    <row r="95" spans="1:31" ht="51.75" customHeight="1" thickBot="1" x14ac:dyDescent="0.3">
      <c r="K95" s="217"/>
      <c r="L95" s="195"/>
      <c r="M95" s="196">
        <v>9</v>
      </c>
      <c r="N95" s="460" t="s">
        <v>533</v>
      </c>
      <c r="O95" s="461"/>
      <c r="P95" s="197">
        <v>1</v>
      </c>
      <c r="Q95" s="195"/>
      <c r="R95" s="196" t="s">
        <v>272</v>
      </c>
      <c r="S95" s="198">
        <v>1</v>
      </c>
      <c r="T95" s="218"/>
      <c r="U95" s="219" t="s">
        <v>534</v>
      </c>
      <c r="V95" s="220">
        <v>1</v>
      </c>
      <c r="W95" s="195"/>
      <c r="X95" s="196"/>
      <c r="Y95" s="198"/>
      <c r="Z95" s="218"/>
      <c r="AA95" s="219"/>
      <c r="AB95" s="220"/>
      <c r="AC95" s="195"/>
      <c r="AD95" s="196"/>
      <c r="AE95" s="198"/>
    </row>
    <row r="96" spans="1:31" ht="52.5" customHeight="1" x14ac:dyDescent="0.25">
      <c r="K96" s="501"/>
      <c r="L96" s="410"/>
      <c r="M96" s="385">
        <v>14</v>
      </c>
      <c r="N96" s="412" t="s">
        <v>129</v>
      </c>
      <c r="O96" s="339"/>
      <c r="P96" s="414">
        <v>1</v>
      </c>
      <c r="Q96" s="406"/>
      <c r="R96" s="388" t="s">
        <v>113</v>
      </c>
      <c r="S96" s="387">
        <f>(14*K96)</f>
        <v>0</v>
      </c>
      <c r="T96" s="478"/>
      <c r="U96" s="480" t="s">
        <v>128</v>
      </c>
      <c r="V96" s="497">
        <f>(1*K96)</f>
        <v>0</v>
      </c>
      <c r="W96" s="410"/>
      <c r="X96" s="385"/>
      <c r="Y96" s="387"/>
      <c r="Z96" s="478"/>
      <c r="AA96" s="480"/>
      <c r="AB96" s="497"/>
      <c r="AC96" s="410"/>
      <c r="AD96" s="385"/>
      <c r="AE96" s="387"/>
    </row>
    <row r="97" spans="11:31" ht="14.25" customHeight="1" thickBot="1" x14ac:dyDescent="0.3">
      <c r="K97" s="502"/>
      <c r="L97" s="411"/>
      <c r="M97" s="386"/>
      <c r="N97" s="413"/>
      <c r="O97" s="341"/>
      <c r="P97" s="415"/>
      <c r="Q97" s="407"/>
      <c r="R97" s="389"/>
      <c r="S97" s="302"/>
      <c r="T97" s="479"/>
      <c r="U97" s="481"/>
      <c r="V97" s="500"/>
      <c r="W97" s="411"/>
      <c r="X97" s="386"/>
      <c r="Y97" s="302"/>
      <c r="Z97" s="479"/>
      <c r="AA97" s="481"/>
      <c r="AB97" s="500"/>
      <c r="AC97" s="411"/>
      <c r="AD97" s="386"/>
      <c r="AE97" s="302"/>
    </row>
    <row r="98" spans="11:31" x14ac:dyDescent="0.25">
      <c r="K98" s="501"/>
      <c r="L98" s="410"/>
      <c r="M98" s="385">
        <v>15</v>
      </c>
      <c r="N98" s="412" t="s">
        <v>130</v>
      </c>
      <c r="O98" s="339"/>
      <c r="P98" s="414">
        <v>1</v>
      </c>
      <c r="Q98" s="406"/>
      <c r="R98" s="388" t="s">
        <v>113</v>
      </c>
      <c r="S98" s="387">
        <f>(14*K98)</f>
        <v>0</v>
      </c>
      <c r="T98" s="478"/>
      <c r="U98" s="480" t="s">
        <v>125</v>
      </c>
      <c r="V98" s="497">
        <f>(1*K98)</f>
        <v>0</v>
      </c>
      <c r="W98" s="410"/>
      <c r="X98" s="385"/>
      <c r="Y98" s="387"/>
      <c r="Z98" s="478"/>
      <c r="AA98" s="480"/>
      <c r="AB98" s="497"/>
      <c r="AC98" s="410"/>
      <c r="AD98" s="385"/>
      <c r="AE98" s="387"/>
    </row>
    <row r="99" spans="11:31" ht="30.75" customHeight="1" thickBot="1" x14ac:dyDescent="0.3">
      <c r="K99" s="503"/>
      <c r="L99" s="430"/>
      <c r="M99" s="422"/>
      <c r="N99" s="431"/>
      <c r="O99" s="340"/>
      <c r="P99" s="432"/>
      <c r="Q99" s="407"/>
      <c r="R99" s="389"/>
      <c r="S99" s="300"/>
      <c r="T99" s="499"/>
      <c r="U99" s="496"/>
      <c r="V99" s="498"/>
      <c r="W99" s="430"/>
      <c r="X99" s="422"/>
      <c r="Y99" s="300"/>
      <c r="Z99" s="499"/>
      <c r="AA99" s="496"/>
      <c r="AB99" s="498"/>
      <c r="AC99" s="430"/>
      <c r="AD99" s="422"/>
      <c r="AE99" s="300"/>
    </row>
    <row r="100" spans="11:31" ht="45.75" thickBot="1" x14ac:dyDescent="0.3">
      <c r="K100" s="217"/>
      <c r="L100" s="195"/>
      <c r="M100" s="196">
        <v>19</v>
      </c>
      <c r="N100" s="460" t="s">
        <v>535</v>
      </c>
      <c r="O100" s="461"/>
      <c r="P100" s="197">
        <v>1</v>
      </c>
      <c r="Q100" s="195"/>
      <c r="R100" s="196" t="s">
        <v>539</v>
      </c>
      <c r="S100" s="198">
        <v>4</v>
      </c>
      <c r="T100" s="218"/>
      <c r="U100" s="219" t="s">
        <v>536</v>
      </c>
      <c r="V100" s="220">
        <v>10</v>
      </c>
      <c r="W100" s="195"/>
      <c r="X100" s="196"/>
      <c r="Y100" s="198"/>
      <c r="Z100" s="218"/>
      <c r="AA100" s="219"/>
      <c r="AB100" s="220"/>
      <c r="AC100" s="195"/>
      <c r="AD100" s="196"/>
      <c r="AE100" s="198"/>
    </row>
    <row r="101" spans="11:31" ht="31.5" customHeight="1" thickBot="1" x14ac:dyDescent="0.3">
      <c r="K101" s="213"/>
      <c r="L101" s="155"/>
      <c r="M101" s="154">
        <v>20</v>
      </c>
      <c r="N101" s="460" t="s">
        <v>540</v>
      </c>
      <c r="O101" s="461"/>
      <c r="P101" s="156">
        <v>1</v>
      </c>
      <c r="Q101" s="155"/>
      <c r="R101" s="154" t="s">
        <v>113</v>
      </c>
      <c r="S101" s="143">
        <v>1</v>
      </c>
      <c r="T101" s="214"/>
      <c r="U101" s="215" t="s">
        <v>541</v>
      </c>
      <c r="V101" s="216">
        <v>1</v>
      </c>
      <c r="W101" s="155"/>
      <c r="X101" s="154"/>
      <c r="Y101" s="143"/>
      <c r="Z101" s="214"/>
      <c r="AA101" s="215"/>
      <c r="AB101" s="216"/>
      <c r="AC101" s="155"/>
      <c r="AD101" s="154"/>
      <c r="AE101" s="143"/>
    </row>
    <row r="102" spans="11:31" x14ac:dyDescent="0.25">
      <c r="K102" s="501"/>
      <c r="L102" s="410"/>
      <c r="M102" s="385">
        <v>21</v>
      </c>
      <c r="N102" s="412" t="s">
        <v>131</v>
      </c>
      <c r="O102" s="339"/>
      <c r="P102" s="414">
        <v>1</v>
      </c>
      <c r="Q102" s="406"/>
      <c r="R102" s="388" t="s">
        <v>113</v>
      </c>
      <c r="S102" s="387">
        <f>(14*K102)</f>
        <v>0</v>
      </c>
      <c r="T102" s="478"/>
      <c r="U102" s="480" t="s">
        <v>125</v>
      </c>
      <c r="V102" s="497">
        <f>(1*K102)</f>
        <v>0</v>
      </c>
      <c r="W102" s="410"/>
      <c r="X102" s="385"/>
      <c r="Y102" s="387"/>
      <c r="Z102" s="478"/>
      <c r="AA102" s="480"/>
      <c r="AB102" s="497"/>
      <c r="AC102" s="410"/>
      <c r="AD102" s="385"/>
      <c r="AE102" s="387"/>
    </row>
    <row r="103" spans="11:31" ht="30.75" customHeight="1" thickBot="1" x14ac:dyDescent="0.3">
      <c r="K103" s="502"/>
      <c r="L103" s="411"/>
      <c r="M103" s="386"/>
      <c r="N103" s="413"/>
      <c r="O103" s="341"/>
      <c r="P103" s="415"/>
      <c r="Q103" s="407"/>
      <c r="R103" s="389"/>
      <c r="S103" s="302"/>
      <c r="T103" s="479"/>
      <c r="U103" s="481"/>
      <c r="V103" s="500"/>
      <c r="W103" s="411"/>
      <c r="X103" s="386"/>
      <c r="Y103" s="302"/>
      <c r="Z103" s="479"/>
      <c r="AA103" s="481"/>
      <c r="AB103" s="500"/>
      <c r="AC103" s="411"/>
      <c r="AD103" s="386"/>
      <c r="AE103" s="302"/>
    </row>
    <row r="104" spans="11:31" x14ac:dyDescent="0.25">
      <c r="K104" s="501"/>
      <c r="L104" s="410"/>
      <c r="M104" s="385">
        <v>26</v>
      </c>
      <c r="N104" s="412" t="s">
        <v>135</v>
      </c>
      <c r="O104" s="339"/>
      <c r="P104" s="414">
        <v>1</v>
      </c>
      <c r="Q104" s="406"/>
      <c r="R104" s="388" t="s">
        <v>113</v>
      </c>
      <c r="S104" s="387">
        <f>(14*K104)</f>
        <v>0</v>
      </c>
      <c r="T104" s="478"/>
      <c r="U104" s="480" t="s">
        <v>136</v>
      </c>
      <c r="V104" s="497">
        <f>(1*K104)</f>
        <v>0</v>
      </c>
      <c r="W104" s="410"/>
      <c r="X104" s="385"/>
      <c r="Y104" s="387"/>
      <c r="Z104" s="478"/>
      <c r="AA104" s="480"/>
      <c r="AB104" s="497"/>
      <c r="AC104" s="410"/>
      <c r="AD104" s="385"/>
      <c r="AE104" s="387"/>
    </row>
    <row r="105" spans="11:31" ht="33.75" customHeight="1" thickBot="1" x14ac:dyDescent="0.3">
      <c r="K105" s="502"/>
      <c r="L105" s="411"/>
      <c r="M105" s="386"/>
      <c r="N105" s="413"/>
      <c r="O105" s="341"/>
      <c r="P105" s="415"/>
      <c r="Q105" s="407"/>
      <c r="R105" s="389"/>
      <c r="S105" s="302"/>
      <c r="T105" s="479"/>
      <c r="U105" s="481"/>
      <c r="V105" s="500"/>
      <c r="W105" s="411"/>
      <c r="X105" s="386"/>
      <c r="Y105" s="302"/>
      <c r="Z105" s="479"/>
      <c r="AA105" s="481"/>
      <c r="AB105" s="500"/>
      <c r="AC105" s="411"/>
      <c r="AD105" s="386"/>
      <c r="AE105" s="302"/>
    </row>
    <row r="106" spans="11:31" x14ac:dyDescent="0.25">
      <c r="K106" s="501"/>
      <c r="L106" s="410"/>
      <c r="M106" s="385">
        <v>27</v>
      </c>
      <c r="N106" s="412" t="s">
        <v>132</v>
      </c>
      <c r="O106" s="339"/>
      <c r="P106" s="414">
        <v>1</v>
      </c>
      <c r="Q106" s="406"/>
      <c r="R106" s="388" t="s">
        <v>113</v>
      </c>
      <c r="S106" s="387">
        <f>(14*K106)</f>
        <v>0</v>
      </c>
      <c r="T106" s="478"/>
      <c r="U106" s="480" t="s">
        <v>133</v>
      </c>
      <c r="V106" s="497">
        <f>(1*K106)</f>
        <v>0</v>
      </c>
      <c r="W106" s="410"/>
      <c r="X106" s="385"/>
      <c r="Y106" s="387"/>
      <c r="Z106" s="478"/>
      <c r="AA106" s="480"/>
      <c r="AB106" s="497"/>
      <c r="AC106" s="410"/>
      <c r="AD106" s="385"/>
      <c r="AE106" s="387"/>
    </row>
    <row r="107" spans="11:31" ht="30.75" customHeight="1" thickBot="1" x14ac:dyDescent="0.3">
      <c r="K107" s="502"/>
      <c r="L107" s="411"/>
      <c r="M107" s="386"/>
      <c r="N107" s="413"/>
      <c r="O107" s="341"/>
      <c r="P107" s="415"/>
      <c r="Q107" s="407"/>
      <c r="R107" s="389"/>
      <c r="S107" s="302"/>
      <c r="T107" s="479"/>
      <c r="U107" s="481"/>
      <c r="V107" s="500"/>
      <c r="W107" s="411"/>
      <c r="X107" s="386"/>
      <c r="Y107" s="302"/>
      <c r="Z107" s="479"/>
      <c r="AA107" s="481"/>
      <c r="AB107" s="500"/>
      <c r="AC107" s="411"/>
      <c r="AD107" s="386"/>
      <c r="AE107" s="302"/>
    </row>
    <row r="108" spans="11:31" ht="25.5" customHeight="1" x14ac:dyDescent="0.25">
      <c r="K108" s="501"/>
      <c r="L108" s="410"/>
      <c r="M108" s="385">
        <v>30</v>
      </c>
      <c r="N108" s="412" t="s">
        <v>137</v>
      </c>
      <c r="O108" s="339"/>
      <c r="P108" s="414">
        <v>1</v>
      </c>
      <c r="Q108" s="406"/>
      <c r="R108" s="388" t="s">
        <v>113</v>
      </c>
      <c r="S108" s="387">
        <f>(14*K108)</f>
        <v>0</v>
      </c>
      <c r="T108" s="478"/>
      <c r="U108" s="480" t="s">
        <v>138</v>
      </c>
      <c r="V108" s="497">
        <f>(1*K108)</f>
        <v>0</v>
      </c>
      <c r="W108" s="410"/>
      <c r="X108" s="385"/>
      <c r="Y108" s="387"/>
      <c r="Z108" s="478"/>
      <c r="AA108" s="480"/>
      <c r="AB108" s="497"/>
      <c r="AC108" s="410"/>
      <c r="AD108" s="385"/>
      <c r="AE108" s="387"/>
    </row>
    <row r="109" spans="11:31" ht="15.75" thickBot="1" x14ac:dyDescent="0.3">
      <c r="K109" s="502"/>
      <c r="L109" s="411"/>
      <c r="M109" s="386"/>
      <c r="N109" s="413"/>
      <c r="O109" s="341"/>
      <c r="P109" s="415"/>
      <c r="Q109" s="407"/>
      <c r="R109" s="389"/>
      <c r="S109" s="302"/>
      <c r="T109" s="479"/>
      <c r="U109" s="481"/>
      <c r="V109" s="500"/>
      <c r="W109" s="411"/>
      <c r="X109" s="386"/>
      <c r="Y109" s="302"/>
      <c r="Z109" s="479"/>
      <c r="AA109" s="481"/>
      <c r="AB109" s="500"/>
      <c r="AC109" s="411"/>
      <c r="AD109" s="386"/>
      <c r="AE109" s="302"/>
    </row>
    <row r="110" spans="11:31" x14ac:dyDescent="0.25">
      <c r="K110" s="501"/>
      <c r="L110" s="410"/>
      <c r="M110" s="385">
        <v>31</v>
      </c>
      <c r="N110" s="412" t="s">
        <v>139</v>
      </c>
      <c r="O110" s="339"/>
      <c r="P110" s="414">
        <v>1</v>
      </c>
      <c r="Q110" s="406"/>
      <c r="R110" s="388" t="s">
        <v>113</v>
      </c>
      <c r="S110" s="387">
        <f>(14*K110)</f>
        <v>0</v>
      </c>
      <c r="T110" s="478"/>
      <c r="U110" s="480" t="s">
        <v>140</v>
      </c>
      <c r="V110" s="497">
        <f>(1*K110)</f>
        <v>0</v>
      </c>
      <c r="W110" s="410"/>
      <c r="X110" s="385"/>
      <c r="Y110" s="387"/>
      <c r="Z110" s="478"/>
      <c r="AA110" s="480"/>
      <c r="AB110" s="497"/>
      <c r="AC110" s="410"/>
      <c r="AD110" s="385"/>
      <c r="AE110" s="387"/>
    </row>
    <row r="111" spans="11:31" ht="30" customHeight="1" thickBot="1" x14ac:dyDescent="0.3">
      <c r="K111" s="502"/>
      <c r="L111" s="411"/>
      <c r="M111" s="386"/>
      <c r="N111" s="413"/>
      <c r="O111" s="341"/>
      <c r="P111" s="415"/>
      <c r="Q111" s="407"/>
      <c r="R111" s="389"/>
      <c r="S111" s="302"/>
      <c r="T111" s="479"/>
      <c r="U111" s="481"/>
      <c r="V111" s="500"/>
      <c r="W111" s="411"/>
      <c r="X111" s="386"/>
      <c r="Y111" s="302"/>
      <c r="Z111" s="479"/>
      <c r="AA111" s="481"/>
      <c r="AB111" s="500"/>
      <c r="AC111" s="411"/>
      <c r="AD111" s="386"/>
      <c r="AE111" s="302"/>
    </row>
    <row r="112" spans="11:31" x14ac:dyDescent="0.25">
      <c r="K112" s="501"/>
      <c r="L112" s="410"/>
      <c r="M112" s="385">
        <v>39</v>
      </c>
      <c r="N112" s="412" t="s">
        <v>141</v>
      </c>
      <c r="O112" s="339"/>
      <c r="P112" s="414">
        <v>1</v>
      </c>
      <c r="Q112" s="406"/>
      <c r="R112" s="388" t="s">
        <v>113</v>
      </c>
      <c r="S112" s="387">
        <f>(14*K112)</f>
        <v>0</v>
      </c>
      <c r="T112" s="478"/>
      <c r="U112" s="480" t="s">
        <v>142</v>
      </c>
      <c r="V112" s="497">
        <f>(1*K112)</f>
        <v>0</v>
      </c>
      <c r="W112" s="410"/>
      <c r="X112" s="385"/>
      <c r="Y112" s="387"/>
      <c r="Z112" s="478"/>
      <c r="AA112" s="480"/>
      <c r="AB112" s="497"/>
      <c r="AC112" s="410"/>
      <c r="AD112" s="385"/>
      <c r="AE112" s="387"/>
    </row>
    <row r="113" spans="11:31" ht="27" customHeight="1" thickBot="1" x14ac:dyDescent="0.3">
      <c r="K113" s="502"/>
      <c r="L113" s="411"/>
      <c r="M113" s="386"/>
      <c r="N113" s="413"/>
      <c r="O113" s="341"/>
      <c r="P113" s="415"/>
      <c r="Q113" s="407"/>
      <c r="R113" s="389"/>
      <c r="S113" s="302"/>
      <c r="T113" s="479"/>
      <c r="U113" s="481"/>
      <c r="V113" s="500"/>
      <c r="W113" s="411"/>
      <c r="X113" s="386"/>
      <c r="Y113" s="302"/>
      <c r="Z113" s="479"/>
      <c r="AA113" s="481"/>
      <c r="AB113" s="500"/>
      <c r="AC113" s="411"/>
      <c r="AD113" s="386"/>
      <c r="AE113" s="302"/>
    </row>
  </sheetData>
  <sheetProtection formatCells="0" formatColumns="0" formatRows="0" insertColumns="0" insertRows="0" insertHyperlinks="0" deleteColumns="0" deleteRows="0" sort="0" autoFilter="0" pivotTables="0"/>
  <mergeCells count="762">
    <mergeCell ref="R16:R17"/>
    <mergeCell ref="S16:S17"/>
    <mergeCell ref="M16:M17"/>
    <mergeCell ref="K16:K17"/>
    <mergeCell ref="AC110:AC111"/>
    <mergeCell ref="AD110:AD111"/>
    <mergeCell ref="AE110:AE111"/>
    <mergeCell ref="K112:K113"/>
    <mergeCell ref="L112:L113"/>
    <mergeCell ref="M112:M113"/>
    <mergeCell ref="N112:O113"/>
    <mergeCell ref="P112:P113"/>
    <mergeCell ref="Q112:Q113"/>
    <mergeCell ref="R112:R113"/>
    <mergeCell ref="S112:S113"/>
    <mergeCell ref="T112:T113"/>
    <mergeCell ref="U112:U113"/>
    <mergeCell ref="V112:V113"/>
    <mergeCell ref="W112:W113"/>
    <mergeCell ref="X112:X113"/>
    <mergeCell ref="Y112:Y113"/>
    <mergeCell ref="Z112:Z113"/>
    <mergeCell ref="AA112:AA113"/>
    <mergeCell ref="AB112:AB113"/>
    <mergeCell ref="AC112:AC113"/>
    <mergeCell ref="AD112:AD113"/>
    <mergeCell ref="AE112:AE113"/>
    <mergeCell ref="T110:T111"/>
    <mergeCell ref="U110:U111"/>
    <mergeCell ref="V110:V111"/>
    <mergeCell ref="W110:W111"/>
    <mergeCell ref="X110:X111"/>
    <mergeCell ref="Y110:Y111"/>
    <mergeCell ref="Z110:Z111"/>
    <mergeCell ref="AA110:AA111"/>
    <mergeCell ref="AB110:AB111"/>
    <mergeCell ref="K4:K5"/>
    <mergeCell ref="K110:K111"/>
    <mergeCell ref="L110:L111"/>
    <mergeCell ref="M110:M111"/>
    <mergeCell ref="N110:O111"/>
    <mergeCell ref="P110:P111"/>
    <mergeCell ref="Q110:Q111"/>
    <mergeCell ref="R110:R111"/>
    <mergeCell ref="S110:S111"/>
    <mergeCell ref="L4:L5"/>
    <mergeCell ref="M4:M5"/>
    <mergeCell ref="R32:R33"/>
    <mergeCell ref="S32:S33"/>
    <mergeCell ref="L34:L35"/>
    <mergeCell ref="M34:M35"/>
    <mergeCell ref="L36:L37"/>
    <mergeCell ref="M36:M37"/>
    <mergeCell ref="N34:O35"/>
    <mergeCell ref="N36:O37"/>
    <mergeCell ref="L18:L19"/>
    <mergeCell ref="M18:M19"/>
    <mergeCell ref="N18:O19"/>
    <mergeCell ref="P18:P19"/>
    <mergeCell ref="Q18:Q19"/>
    <mergeCell ref="N3:O3"/>
    <mergeCell ref="N4:O5"/>
    <mergeCell ref="P4:P5"/>
    <mergeCell ref="Q4:Q5"/>
    <mergeCell ref="S4:S5"/>
    <mergeCell ref="T4:T5"/>
    <mergeCell ref="U4:U5"/>
    <mergeCell ref="V4:V5"/>
    <mergeCell ref="R4:R5"/>
    <mergeCell ref="Q3:AE3"/>
    <mergeCell ref="AA4:AA5"/>
    <mergeCell ref="AB4:AB5"/>
    <mergeCell ref="AE4:AE5"/>
    <mergeCell ref="U12:U13"/>
    <mergeCell ref="V12:V13"/>
    <mergeCell ref="P12:P13"/>
    <mergeCell ref="Q12:Q13"/>
    <mergeCell ref="R12:R13"/>
    <mergeCell ref="S12:S13"/>
    <mergeCell ref="T10:T11"/>
    <mergeCell ref="R10:R11"/>
    <mergeCell ref="U6:U7"/>
    <mergeCell ref="V6:V7"/>
    <mergeCell ref="P8:P9"/>
    <mergeCell ref="Q8:Q9"/>
    <mergeCell ref="R8:R9"/>
    <mergeCell ref="S8:S9"/>
    <mergeCell ref="V8:V9"/>
    <mergeCell ref="P6:P7"/>
    <mergeCell ref="Q6:Q7"/>
    <mergeCell ref="R6:R7"/>
    <mergeCell ref="S6:S7"/>
    <mergeCell ref="T32:T33"/>
    <mergeCell ref="U32:U33"/>
    <mergeCell ref="V32:V33"/>
    <mergeCell ref="P20:P21"/>
    <mergeCell ref="Q20:Q21"/>
    <mergeCell ref="R20:R21"/>
    <mergeCell ref="S20:S21"/>
    <mergeCell ref="T20:T21"/>
    <mergeCell ref="L6:L7"/>
    <mergeCell ref="M6:M7"/>
    <mergeCell ref="L8:L9"/>
    <mergeCell ref="M8:M9"/>
    <mergeCell ref="N6:O7"/>
    <mergeCell ref="N8:O9"/>
    <mergeCell ref="U20:U21"/>
    <mergeCell ref="V20:V21"/>
    <mergeCell ref="P32:P33"/>
    <mergeCell ref="Q32:Q33"/>
    <mergeCell ref="L20:L21"/>
    <mergeCell ref="M20:M21"/>
    <mergeCell ref="L32:L33"/>
    <mergeCell ref="M32:M33"/>
    <mergeCell ref="N20:O21"/>
    <mergeCell ref="N32:O33"/>
    <mergeCell ref="U34:U35"/>
    <mergeCell ref="V34:V35"/>
    <mergeCell ref="P36:P37"/>
    <mergeCell ref="Q36:Q37"/>
    <mergeCell ref="R36:R37"/>
    <mergeCell ref="S36:S37"/>
    <mergeCell ref="T36:T37"/>
    <mergeCell ref="U36:U37"/>
    <mergeCell ref="V36:V37"/>
    <mergeCell ref="P34:P35"/>
    <mergeCell ref="Q34:Q35"/>
    <mergeCell ref="R34:R35"/>
    <mergeCell ref="S34:S35"/>
    <mergeCell ref="T34:T35"/>
    <mergeCell ref="L10:L11"/>
    <mergeCell ref="M10:M11"/>
    <mergeCell ref="N10:O11"/>
    <mergeCell ref="P10:P11"/>
    <mergeCell ref="Q10:Q11"/>
    <mergeCell ref="L14:L15"/>
    <mergeCell ref="M14:M15"/>
    <mergeCell ref="N14:O15"/>
    <mergeCell ref="L12:L13"/>
    <mergeCell ref="M12:M13"/>
    <mergeCell ref="N12:O13"/>
    <mergeCell ref="P14:P15"/>
    <mergeCell ref="Q14:Q15"/>
    <mergeCell ref="N16:O17"/>
    <mergeCell ref="P16:P17"/>
    <mergeCell ref="Q16:Q17"/>
    <mergeCell ref="R18:R19"/>
    <mergeCell ref="S18:S19"/>
    <mergeCell ref="U18:U19"/>
    <mergeCell ref="V18:V19"/>
    <mergeCell ref="W4:W5"/>
    <mergeCell ref="X4:X5"/>
    <mergeCell ref="W12:W13"/>
    <mergeCell ref="X12:X13"/>
    <mergeCell ref="U14:U15"/>
    <mergeCell ref="V14:V15"/>
    <mergeCell ref="T18:T19"/>
    <mergeCell ref="S10:S11"/>
    <mergeCell ref="T8:T9"/>
    <mergeCell ref="U8:U9"/>
    <mergeCell ref="T6:T7"/>
    <mergeCell ref="R14:R15"/>
    <mergeCell ref="S14:S15"/>
    <mergeCell ref="T14:T15"/>
    <mergeCell ref="U10:U11"/>
    <mergeCell ref="V10:V11"/>
    <mergeCell ref="T12:T13"/>
    <mergeCell ref="Y4:Y5"/>
    <mergeCell ref="W6:W7"/>
    <mergeCell ref="X6:X7"/>
    <mergeCell ref="Y6:Y7"/>
    <mergeCell ref="W8:W9"/>
    <mergeCell ref="X8:X9"/>
    <mergeCell ref="Y8:Y9"/>
    <mergeCell ref="W10:W11"/>
    <mergeCell ref="X10:X11"/>
    <mergeCell ref="Y10:Y11"/>
    <mergeCell ref="W36:W37"/>
    <mergeCell ref="X36:X37"/>
    <mergeCell ref="Y36:Y37"/>
    <mergeCell ref="W20:W21"/>
    <mergeCell ref="X20:X21"/>
    <mergeCell ref="Y20:Y21"/>
    <mergeCell ref="W32:W33"/>
    <mergeCell ref="X32:X33"/>
    <mergeCell ref="Y32:Y33"/>
    <mergeCell ref="AA12:AA13"/>
    <mergeCell ref="AB12:AB13"/>
    <mergeCell ref="Z14:Z15"/>
    <mergeCell ref="AA14:AA15"/>
    <mergeCell ref="AB14:AB15"/>
    <mergeCell ref="Z8:Z9"/>
    <mergeCell ref="AA8:AA9"/>
    <mergeCell ref="AB8:AB9"/>
    <mergeCell ref="Z10:Z11"/>
    <mergeCell ref="AA10:AA11"/>
    <mergeCell ref="Z12:Z13"/>
    <mergeCell ref="W34:W35"/>
    <mergeCell ref="X34:X35"/>
    <mergeCell ref="Y34:Y35"/>
    <mergeCell ref="Y12:Y13"/>
    <mergeCell ref="W14:W15"/>
    <mergeCell ref="X14:X15"/>
    <mergeCell ref="Y14:Y15"/>
    <mergeCell ref="W18:W19"/>
    <mergeCell ref="X18:X19"/>
    <mergeCell ref="Y18:Y19"/>
    <mergeCell ref="AC4:AC5"/>
    <mergeCell ref="AD4:AD5"/>
    <mergeCell ref="AC10:AC11"/>
    <mergeCell ref="AD10:AD11"/>
    <mergeCell ref="AC18:AC19"/>
    <mergeCell ref="AD18:AD19"/>
    <mergeCell ref="AC34:AC35"/>
    <mergeCell ref="AD34:AD35"/>
    <mergeCell ref="Z32:Z33"/>
    <mergeCell ref="AA32:AA33"/>
    <mergeCell ref="AB32:AB33"/>
    <mergeCell ref="Z34:Z35"/>
    <mergeCell ref="AA34:AA35"/>
    <mergeCell ref="AB34:AB35"/>
    <mergeCell ref="Z18:Z19"/>
    <mergeCell ref="AA18:AA19"/>
    <mergeCell ref="AB18:AB19"/>
    <mergeCell ref="Z20:Z21"/>
    <mergeCell ref="AA20:AA21"/>
    <mergeCell ref="AB20:AB21"/>
    <mergeCell ref="Z6:Z7"/>
    <mergeCell ref="AA6:AA7"/>
    <mergeCell ref="AB6:AB7"/>
    <mergeCell ref="Z4:Z5"/>
    <mergeCell ref="AE32:AE33"/>
    <mergeCell ref="AE10:AE11"/>
    <mergeCell ref="AC12:AC13"/>
    <mergeCell ref="AD12:AD13"/>
    <mergeCell ref="AE12:AE13"/>
    <mergeCell ref="AC14:AC15"/>
    <mergeCell ref="AD14:AD15"/>
    <mergeCell ref="AE14:AE15"/>
    <mergeCell ref="AE18:AE19"/>
    <mergeCell ref="AC20:AC21"/>
    <mergeCell ref="AD20:AD21"/>
    <mergeCell ref="AE20:AE21"/>
    <mergeCell ref="AC32:AC33"/>
    <mergeCell ref="AD32:AD33"/>
    <mergeCell ref="AD30:AD31"/>
    <mergeCell ref="AE30:AE31"/>
    <mergeCell ref="AB10:AB11"/>
    <mergeCell ref="AC6:AC7"/>
    <mergeCell ref="AD6:AD7"/>
    <mergeCell ref="AE6:AE7"/>
    <mergeCell ref="AC8:AC9"/>
    <mergeCell ref="AD8:AD9"/>
    <mergeCell ref="AE8:AE9"/>
    <mergeCell ref="K3:L3"/>
    <mergeCell ref="K38:L38"/>
    <mergeCell ref="N38:O38"/>
    <mergeCell ref="Q38:AE38"/>
    <mergeCell ref="K18:K19"/>
    <mergeCell ref="K20:K21"/>
    <mergeCell ref="K32:K33"/>
    <mergeCell ref="K34:K35"/>
    <mergeCell ref="K36:K37"/>
    <mergeCell ref="K6:K7"/>
    <mergeCell ref="K8:K9"/>
    <mergeCell ref="K10:K11"/>
    <mergeCell ref="K12:K13"/>
    <mergeCell ref="K14:K15"/>
    <mergeCell ref="AE34:AE35"/>
    <mergeCell ref="AC36:AC37"/>
    <mergeCell ref="AD36:AD37"/>
    <mergeCell ref="AE36:AE37"/>
    <mergeCell ref="Q39:Q40"/>
    <mergeCell ref="R39:R40"/>
    <mergeCell ref="S39:S40"/>
    <mergeCell ref="T39:T40"/>
    <mergeCell ref="U39:U40"/>
    <mergeCell ref="K39:K40"/>
    <mergeCell ref="L39:L40"/>
    <mergeCell ref="M39:M40"/>
    <mergeCell ref="N39:O40"/>
    <mergeCell ref="P39:P40"/>
    <mergeCell ref="AA39:AA40"/>
    <mergeCell ref="AB39:AB40"/>
    <mergeCell ref="AC39:AC40"/>
    <mergeCell ref="AD39:AD40"/>
    <mergeCell ref="AE39:AE40"/>
    <mergeCell ref="V39:V40"/>
    <mergeCell ref="W39:W40"/>
    <mergeCell ref="X39:X40"/>
    <mergeCell ref="Y39:Y40"/>
    <mergeCell ref="Z39:Z40"/>
    <mergeCell ref="Z36:Z37"/>
    <mergeCell ref="AA36:AA37"/>
    <mergeCell ref="AB36:AB37"/>
    <mergeCell ref="Q41:Q42"/>
    <mergeCell ref="R41:R42"/>
    <mergeCell ref="S41:S42"/>
    <mergeCell ref="T41:T42"/>
    <mergeCell ref="U41:U42"/>
    <mergeCell ref="K41:K42"/>
    <mergeCell ref="L41:L42"/>
    <mergeCell ref="M41:M42"/>
    <mergeCell ref="N41:O42"/>
    <mergeCell ref="P41:P42"/>
    <mergeCell ref="AA41:AA42"/>
    <mergeCell ref="AB41:AB42"/>
    <mergeCell ref="AC41:AC42"/>
    <mergeCell ref="AD41:AD42"/>
    <mergeCell ref="AE41:AE42"/>
    <mergeCell ref="V41:V42"/>
    <mergeCell ref="W41:W42"/>
    <mergeCell ref="X41:X42"/>
    <mergeCell ref="Y41:Y42"/>
    <mergeCell ref="Z41:Z42"/>
    <mergeCell ref="Q43:Q44"/>
    <mergeCell ref="R43:R44"/>
    <mergeCell ref="S43:S44"/>
    <mergeCell ref="T43:T44"/>
    <mergeCell ref="U43:U44"/>
    <mergeCell ref="K43:K44"/>
    <mergeCell ref="L43:L44"/>
    <mergeCell ref="M43:M44"/>
    <mergeCell ref="N43:O44"/>
    <mergeCell ref="P43:P44"/>
    <mergeCell ref="AA43:AA44"/>
    <mergeCell ref="AB43:AB44"/>
    <mergeCell ref="AC43:AC44"/>
    <mergeCell ref="AD43:AD44"/>
    <mergeCell ref="AE43:AE44"/>
    <mergeCell ref="V43:V44"/>
    <mergeCell ref="W43:W44"/>
    <mergeCell ref="X43:X44"/>
    <mergeCell ref="Y43:Y44"/>
    <mergeCell ref="Z43:Z44"/>
    <mergeCell ref="K59:L59"/>
    <mergeCell ref="N59:O59"/>
    <mergeCell ref="Q59:AE59"/>
    <mergeCell ref="K60:K61"/>
    <mergeCell ref="L60:L61"/>
    <mergeCell ref="N60:O61"/>
    <mergeCell ref="P60:P61"/>
    <mergeCell ref="Q60:Q61"/>
    <mergeCell ref="R60:R61"/>
    <mergeCell ref="S60:S61"/>
    <mergeCell ref="T60:T61"/>
    <mergeCell ref="U60:U61"/>
    <mergeCell ref="V60:V61"/>
    <mergeCell ref="W60:W61"/>
    <mergeCell ref="X60:X61"/>
    <mergeCell ref="AD62:AD63"/>
    <mergeCell ref="AD60:AD61"/>
    <mergeCell ref="AE60:AE61"/>
    <mergeCell ref="K62:K63"/>
    <mergeCell ref="L62:L63"/>
    <mergeCell ref="N62:O63"/>
    <mergeCell ref="P62:P63"/>
    <mergeCell ref="Q62:Q63"/>
    <mergeCell ref="R62:R63"/>
    <mergeCell ref="S62:S63"/>
    <mergeCell ref="T62:T63"/>
    <mergeCell ref="U62:U63"/>
    <mergeCell ref="V62:V63"/>
    <mergeCell ref="W62:W63"/>
    <mergeCell ref="X62:X63"/>
    <mergeCell ref="Y62:Y63"/>
    <mergeCell ref="Y60:Y61"/>
    <mergeCell ref="Z60:Z61"/>
    <mergeCell ref="AA60:AA61"/>
    <mergeCell ref="AB60:AB61"/>
    <mergeCell ref="AC60:AC61"/>
    <mergeCell ref="AA64:AA65"/>
    <mergeCell ref="AB64:AB65"/>
    <mergeCell ref="AC64:AC65"/>
    <mergeCell ref="AD64:AD65"/>
    <mergeCell ref="AE64:AE65"/>
    <mergeCell ref="AE62:AE63"/>
    <mergeCell ref="K64:K65"/>
    <mergeCell ref="L64:L65"/>
    <mergeCell ref="N64:O65"/>
    <mergeCell ref="P64:P65"/>
    <mergeCell ref="Q64:Q65"/>
    <mergeCell ref="R64:R65"/>
    <mergeCell ref="S64:S65"/>
    <mergeCell ref="T64:T65"/>
    <mergeCell ref="U64:U65"/>
    <mergeCell ref="V64:V65"/>
    <mergeCell ref="W64:W65"/>
    <mergeCell ref="X64:X65"/>
    <mergeCell ref="Y64:Y65"/>
    <mergeCell ref="Z64:Z65"/>
    <mergeCell ref="Z62:Z63"/>
    <mergeCell ref="AA62:AA63"/>
    <mergeCell ref="AB62:AB63"/>
    <mergeCell ref="AC62:AC63"/>
    <mergeCell ref="L70:L71"/>
    <mergeCell ref="N70:O71"/>
    <mergeCell ref="P70:P71"/>
    <mergeCell ref="Q66:Q67"/>
    <mergeCell ref="R66:R67"/>
    <mergeCell ref="S66:S67"/>
    <mergeCell ref="T66:T67"/>
    <mergeCell ref="U66:U67"/>
    <mergeCell ref="K66:K67"/>
    <mergeCell ref="L66:L67"/>
    <mergeCell ref="N66:O67"/>
    <mergeCell ref="P66:P67"/>
    <mergeCell ref="U68:U69"/>
    <mergeCell ref="AA66:AA67"/>
    <mergeCell ref="AB66:AB67"/>
    <mergeCell ref="AC66:AC67"/>
    <mergeCell ref="AD66:AD67"/>
    <mergeCell ref="Q70:Q71"/>
    <mergeCell ref="R70:R71"/>
    <mergeCell ref="S70:S71"/>
    <mergeCell ref="T70:T71"/>
    <mergeCell ref="U70:U71"/>
    <mergeCell ref="AE66:AE67"/>
    <mergeCell ref="V66:V67"/>
    <mergeCell ref="W66:W67"/>
    <mergeCell ref="X66:X67"/>
    <mergeCell ref="Y66:Y67"/>
    <mergeCell ref="Z66:Z67"/>
    <mergeCell ref="K68:K69"/>
    <mergeCell ref="L68:L69"/>
    <mergeCell ref="N68:O69"/>
    <mergeCell ref="P68:P69"/>
    <mergeCell ref="AA68:AA69"/>
    <mergeCell ref="AB68:AB69"/>
    <mergeCell ref="AC68:AC69"/>
    <mergeCell ref="AD68:AD69"/>
    <mergeCell ref="AE68:AE69"/>
    <mergeCell ref="V68:V69"/>
    <mergeCell ref="W68:W69"/>
    <mergeCell ref="X68:X69"/>
    <mergeCell ref="Y68:Y69"/>
    <mergeCell ref="Z68:Z69"/>
    <mergeCell ref="Q68:Q69"/>
    <mergeCell ref="R68:R69"/>
    <mergeCell ref="S68:S69"/>
    <mergeCell ref="T68:T69"/>
    <mergeCell ref="AB70:AB71"/>
    <mergeCell ref="AC70:AC71"/>
    <mergeCell ref="AD70:AD71"/>
    <mergeCell ref="AE70:AE71"/>
    <mergeCell ref="V70:V71"/>
    <mergeCell ref="W70:W71"/>
    <mergeCell ref="X70:X71"/>
    <mergeCell ref="Y70:Y71"/>
    <mergeCell ref="Z70:Z71"/>
    <mergeCell ref="AA70:AA71"/>
    <mergeCell ref="AA83:AA84"/>
    <mergeCell ref="Q82:AE82"/>
    <mergeCell ref="AB83:AB84"/>
    <mergeCell ref="AC83:AC84"/>
    <mergeCell ref="AD83:AD84"/>
    <mergeCell ref="AE83:AE84"/>
    <mergeCell ref="Q83:Q84"/>
    <mergeCell ref="AB72:AB73"/>
    <mergeCell ref="AC72:AC73"/>
    <mergeCell ref="AD72:AD73"/>
    <mergeCell ref="AE72:AE73"/>
    <mergeCell ref="V72:V73"/>
    <mergeCell ref="W72:W73"/>
    <mergeCell ref="X72:X73"/>
    <mergeCell ref="Y72:Y73"/>
    <mergeCell ref="Z72:Z73"/>
    <mergeCell ref="AA72:AA73"/>
    <mergeCell ref="Q72:Q73"/>
    <mergeCell ref="R72:R73"/>
    <mergeCell ref="S72:S73"/>
    <mergeCell ref="T72:T73"/>
    <mergeCell ref="U72:U73"/>
    <mergeCell ref="K72:K73"/>
    <mergeCell ref="L72:L73"/>
    <mergeCell ref="N72:O73"/>
    <mergeCell ref="P72:P73"/>
    <mergeCell ref="R83:R84"/>
    <mergeCell ref="S83:S84"/>
    <mergeCell ref="T83:T84"/>
    <mergeCell ref="U83:U84"/>
    <mergeCell ref="V83:V84"/>
    <mergeCell ref="W83:W84"/>
    <mergeCell ref="X83:X84"/>
    <mergeCell ref="Y83:Y84"/>
    <mergeCell ref="Z83:Z84"/>
    <mergeCell ref="R85:R86"/>
    <mergeCell ref="S85:S86"/>
    <mergeCell ref="T85:T86"/>
    <mergeCell ref="U85:U86"/>
    <mergeCell ref="K85:K86"/>
    <mergeCell ref="L85:L86"/>
    <mergeCell ref="M85:M86"/>
    <mergeCell ref="N85:O86"/>
    <mergeCell ref="P85:P86"/>
    <mergeCell ref="AA85:AA86"/>
    <mergeCell ref="AB85:AB86"/>
    <mergeCell ref="AC85:AC86"/>
    <mergeCell ref="AD85:AD86"/>
    <mergeCell ref="AE85:AE86"/>
    <mergeCell ref="V85:V86"/>
    <mergeCell ref="W85:W86"/>
    <mergeCell ref="X85:X86"/>
    <mergeCell ref="Y85:Y86"/>
    <mergeCell ref="Z85:Z86"/>
    <mergeCell ref="R87:R88"/>
    <mergeCell ref="S87:S88"/>
    <mergeCell ref="T87:T88"/>
    <mergeCell ref="U87:U88"/>
    <mergeCell ref="K87:K88"/>
    <mergeCell ref="L87:L88"/>
    <mergeCell ref="M87:M88"/>
    <mergeCell ref="N87:O88"/>
    <mergeCell ref="P87:P88"/>
    <mergeCell ref="AA87:AA88"/>
    <mergeCell ref="AB87:AB88"/>
    <mergeCell ref="AC87:AC88"/>
    <mergeCell ref="AD87:AD88"/>
    <mergeCell ref="AE87:AE88"/>
    <mergeCell ref="V87:V88"/>
    <mergeCell ref="W87:W88"/>
    <mergeCell ref="X87:X88"/>
    <mergeCell ref="Y87:Y88"/>
    <mergeCell ref="Z87:Z88"/>
    <mergeCell ref="R89:R90"/>
    <mergeCell ref="S89:S90"/>
    <mergeCell ref="T89:T90"/>
    <mergeCell ref="U89:U90"/>
    <mergeCell ref="K89:K90"/>
    <mergeCell ref="L89:L90"/>
    <mergeCell ref="M89:M90"/>
    <mergeCell ref="N89:O90"/>
    <mergeCell ref="P89:P90"/>
    <mergeCell ref="AA89:AA90"/>
    <mergeCell ref="AB89:AB90"/>
    <mergeCell ref="AC89:AC90"/>
    <mergeCell ref="AD89:AD90"/>
    <mergeCell ref="AE89:AE90"/>
    <mergeCell ref="V89:V90"/>
    <mergeCell ref="W89:W90"/>
    <mergeCell ref="X89:X90"/>
    <mergeCell ref="Y89:Y90"/>
    <mergeCell ref="Z89:Z90"/>
    <mergeCell ref="Y91:Y92"/>
    <mergeCell ref="Z91:Z92"/>
    <mergeCell ref="Q91:Q92"/>
    <mergeCell ref="R91:R92"/>
    <mergeCell ref="S91:S92"/>
    <mergeCell ref="T91:T92"/>
    <mergeCell ref="U91:U92"/>
    <mergeCell ref="K93:K94"/>
    <mergeCell ref="L93:L94"/>
    <mergeCell ref="M91:M92"/>
    <mergeCell ref="N91:O92"/>
    <mergeCell ref="P91:P92"/>
    <mergeCell ref="M93:M94"/>
    <mergeCell ref="N93:O94"/>
    <mergeCell ref="P93:P94"/>
    <mergeCell ref="K91:K92"/>
    <mergeCell ref="L91:L92"/>
    <mergeCell ref="R96:R97"/>
    <mergeCell ref="S96:S97"/>
    <mergeCell ref="T96:T97"/>
    <mergeCell ref="U96:U97"/>
    <mergeCell ref="K96:K97"/>
    <mergeCell ref="L96:L97"/>
    <mergeCell ref="M96:M97"/>
    <mergeCell ref="N96:O97"/>
    <mergeCell ref="P96:P97"/>
    <mergeCell ref="AA96:AA97"/>
    <mergeCell ref="AB96:AB97"/>
    <mergeCell ref="AC96:AC97"/>
    <mergeCell ref="AD96:AD97"/>
    <mergeCell ref="AE96:AE97"/>
    <mergeCell ref="V96:V97"/>
    <mergeCell ref="W96:W97"/>
    <mergeCell ref="X96:X97"/>
    <mergeCell ref="Y96:Y97"/>
    <mergeCell ref="Z96:Z97"/>
    <mergeCell ref="R98:R99"/>
    <mergeCell ref="S98:S99"/>
    <mergeCell ref="T98:T99"/>
    <mergeCell ref="U98:U99"/>
    <mergeCell ref="K98:K99"/>
    <mergeCell ref="L98:L99"/>
    <mergeCell ref="M98:M99"/>
    <mergeCell ref="N98:O99"/>
    <mergeCell ref="P98:P99"/>
    <mergeCell ref="AA98:AA99"/>
    <mergeCell ref="AB98:AB99"/>
    <mergeCell ref="AC98:AC99"/>
    <mergeCell ref="AD98:AD99"/>
    <mergeCell ref="AE98:AE99"/>
    <mergeCell ref="V98:V99"/>
    <mergeCell ref="W98:W99"/>
    <mergeCell ref="X98:X99"/>
    <mergeCell ref="Y98:Y99"/>
    <mergeCell ref="Z98:Z99"/>
    <mergeCell ref="Q102:Q103"/>
    <mergeCell ref="R102:R103"/>
    <mergeCell ref="S102:S103"/>
    <mergeCell ref="T102:T103"/>
    <mergeCell ref="U102:U103"/>
    <mergeCell ref="K102:K103"/>
    <mergeCell ref="L102:L103"/>
    <mergeCell ref="M102:M103"/>
    <mergeCell ref="N102:O103"/>
    <mergeCell ref="P102:P103"/>
    <mergeCell ref="AA102:AA103"/>
    <mergeCell ref="AB102:AB103"/>
    <mergeCell ref="AC102:AC103"/>
    <mergeCell ref="AD102:AD103"/>
    <mergeCell ref="AE102:AE103"/>
    <mergeCell ref="V102:V103"/>
    <mergeCell ref="W102:W103"/>
    <mergeCell ref="X102:X103"/>
    <mergeCell ref="Y102:Y103"/>
    <mergeCell ref="Z102:Z103"/>
    <mergeCell ref="Q104:Q105"/>
    <mergeCell ref="R104:R105"/>
    <mergeCell ref="S104:S105"/>
    <mergeCell ref="T104:T105"/>
    <mergeCell ref="U104:U105"/>
    <mergeCell ref="K104:K105"/>
    <mergeCell ref="L104:L105"/>
    <mergeCell ref="M104:M105"/>
    <mergeCell ref="N104:O105"/>
    <mergeCell ref="P104:P105"/>
    <mergeCell ref="AA104:AA105"/>
    <mergeCell ref="AB104:AB105"/>
    <mergeCell ref="AC104:AC105"/>
    <mergeCell ref="AD104:AD105"/>
    <mergeCell ref="AE104:AE105"/>
    <mergeCell ref="V104:V105"/>
    <mergeCell ref="W104:W105"/>
    <mergeCell ref="X104:X105"/>
    <mergeCell ref="Y104:Y105"/>
    <mergeCell ref="Z104:Z105"/>
    <mergeCell ref="Q106:Q107"/>
    <mergeCell ref="R106:R107"/>
    <mergeCell ref="S106:S107"/>
    <mergeCell ref="T106:T107"/>
    <mergeCell ref="U106:U107"/>
    <mergeCell ref="K106:K107"/>
    <mergeCell ref="L106:L107"/>
    <mergeCell ref="M106:M107"/>
    <mergeCell ref="N106:O107"/>
    <mergeCell ref="P106:P107"/>
    <mergeCell ref="AA106:AA107"/>
    <mergeCell ref="AB106:AB107"/>
    <mergeCell ref="AC106:AC107"/>
    <mergeCell ref="AD106:AD107"/>
    <mergeCell ref="AE106:AE107"/>
    <mergeCell ref="V106:V107"/>
    <mergeCell ref="W106:W107"/>
    <mergeCell ref="X106:X107"/>
    <mergeCell ref="Y106:Y107"/>
    <mergeCell ref="Z106:Z107"/>
    <mergeCell ref="Q108:Q109"/>
    <mergeCell ref="R108:R109"/>
    <mergeCell ref="S108:S109"/>
    <mergeCell ref="T108:T109"/>
    <mergeCell ref="U108:U109"/>
    <mergeCell ref="K108:K109"/>
    <mergeCell ref="L108:L109"/>
    <mergeCell ref="M108:M109"/>
    <mergeCell ref="N108:O109"/>
    <mergeCell ref="P108:P109"/>
    <mergeCell ref="AA108:AA109"/>
    <mergeCell ref="AB108:AB109"/>
    <mergeCell ref="AC108:AC109"/>
    <mergeCell ref="AD108:AD109"/>
    <mergeCell ref="AE108:AE109"/>
    <mergeCell ref="V108:V109"/>
    <mergeCell ref="W108:W109"/>
    <mergeCell ref="X108:X109"/>
    <mergeCell ref="Y108:Y109"/>
    <mergeCell ref="Z108:Z109"/>
    <mergeCell ref="A1:AE1"/>
    <mergeCell ref="AA93:AA94"/>
    <mergeCell ref="AB93:AB94"/>
    <mergeCell ref="AC93:AC94"/>
    <mergeCell ref="AD93:AD94"/>
    <mergeCell ref="AE93:AE94"/>
    <mergeCell ref="V93:V94"/>
    <mergeCell ref="W93:W94"/>
    <mergeCell ref="X93:X94"/>
    <mergeCell ref="Y93:Y94"/>
    <mergeCell ref="Z93:Z94"/>
    <mergeCell ref="Q93:Q94"/>
    <mergeCell ref="R93:R94"/>
    <mergeCell ref="S93:S94"/>
    <mergeCell ref="T93:T94"/>
    <mergeCell ref="U93:U94"/>
    <mergeCell ref="AA91:AA92"/>
    <mergeCell ref="AB91:AB92"/>
    <mergeCell ref="AC91:AC92"/>
    <mergeCell ref="AD91:AD92"/>
    <mergeCell ref="AE91:AE92"/>
    <mergeCell ref="V91:V92"/>
    <mergeCell ref="W91:W92"/>
    <mergeCell ref="X91:X92"/>
    <mergeCell ref="N95:O95"/>
    <mergeCell ref="N100:O100"/>
    <mergeCell ref="N101:O101"/>
    <mergeCell ref="K22:K23"/>
    <mergeCell ref="L22:L23"/>
    <mergeCell ref="M22:M23"/>
    <mergeCell ref="N22:O23"/>
    <mergeCell ref="P22:P23"/>
    <mergeCell ref="Q22:Q23"/>
    <mergeCell ref="N24:O24"/>
    <mergeCell ref="N25:O25"/>
    <mergeCell ref="Q98:Q99"/>
    <mergeCell ref="Q96:Q97"/>
    <mergeCell ref="Q89:Q90"/>
    <mergeCell ref="Q87:Q88"/>
    <mergeCell ref="Q85:Q86"/>
    <mergeCell ref="K82:L82"/>
    <mergeCell ref="N82:O82"/>
    <mergeCell ref="K83:K84"/>
    <mergeCell ref="L83:L84"/>
    <mergeCell ref="M83:M84"/>
    <mergeCell ref="N83:O84"/>
    <mergeCell ref="P83:P84"/>
    <mergeCell ref="K70:K71"/>
    <mergeCell ref="U30:U31"/>
    <mergeCell ref="V30:V31"/>
    <mergeCell ref="W30:W31"/>
    <mergeCell ref="X30:X31"/>
    <mergeCell ref="Y30:Y31"/>
    <mergeCell ref="Z30:Z31"/>
    <mergeCell ref="AA30:AA31"/>
    <mergeCell ref="AB30:AB31"/>
    <mergeCell ref="AC30:AC31"/>
    <mergeCell ref="K30:K31"/>
    <mergeCell ref="L30:L31"/>
    <mergeCell ref="M30:M31"/>
    <mergeCell ref="N30:O31"/>
    <mergeCell ref="P30:P31"/>
    <mergeCell ref="Q30:Q31"/>
    <mergeCell ref="R30:R31"/>
    <mergeCell ref="S30:S31"/>
    <mergeCell ref="T30:T31"/>
    <mergeCell ref="N26:O26"/>
    <mergeCell ref="N27:O27"/>
    <mergeCell ref="N28:O28"/>
    <mergeCell ref="N29:O29"/>
    <mergeCell ref="AA22:AA23"/>
    <mergeCell ref="AB22:AB23"/>
    <mergeCell ref="AC22:AC23"/>
    <mergeCell ref="AD22:AD23"/>
    <mergeCell ref="AE22:AE23"/>
    <mergeCell ref="R22:R23"/>
    <mergeCell ref="S22:S23"/>
    <mergeCell ref="T22:T23"/>
    <mergeCell ref="U22:U23"/>
    <mergeCell ref="V22:V23"/>
    <mergeCell ref="W22:W23"/>
    <mergeCell ref="X22:X23"/>
    <mergeCell ref="Y22:Y23"/>
    <mergeCell ref="Z22:Z23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47"/>
  <sheetViews>
    <sheetView showGridLines="0" topLeftCell="A52" workbookViewId="0">
      <selection activeCell="M34" sqref="M34:N35"/>
    </sheetView>
  </sheetViews>
  <sheetFormatPr baseColWidth="10" defaultRowHeight="15" x14ac:dyDescent="0.25"/>
  <sheetData>
    <row r="1" spans="1:30" x14ac:dyDescent="0.25">
      <c r="A1" s="580" t="s">
        <v>149</v>
      </c>
      <c r="B1" s="581"/>
      <c r="C1" s="581"/>
      <c r="D1" s="581"/>
      <c r="E1" s="581"/>
      <c r="F1" s="581"/>
      <c r="G1" s="581"/>
      <c r="H1" s="581"/>
      <c r="I1" s="581"/>
      <c r="J1" s="581"/>
      <c r="K1" s="581"/>
      <c r="L1" s="581"/>
      <c r="M1" s="581"/>
      <c r="N1" s="581"/>
      <c r="O1" s="581"/>
      <c r="P1" s="581"/>
      <c r="Q1" s="581"/>
      <c r="R1" s="581"/>
      <c r="S1" s="581"/>
      <c r="T1" s="581"/>
      <c r="U1" s="581"/>
      <c r="V1" s="581"/>
      <c r="W1" s="581"/>
      <c r="X1" s="581"/>
      <c r="Y1" s="581"/>
      <c r="Z1" s="581"/>
      <c r="AA1" s="581"/>
      <c r="AB1" s="581"/>
      <c r="AC1" s="581"/>
      <c r="AD1" s="581"/>
    </row>
    <row r="2" spans="1:30" ht="15.75" thickBot="1" x14ac:dyDescent="0.3">
      <c r="A2" s="581"/>
      <c r="B2" s="581"/>
      <c r="C2" s="581"/>
      <c r="D2" s="581"/>
      <c r="E2" s="581"/>
      <c r="F2" s="581"/>
      <c r="G2" s="581"/>
      <c r="H2" s="581"/>
      <c r="I2" s="581"/>
      <c r="J2" s="581"/>
      <c r="K2" s="581"/>
      <c r="L2" s="581"/>
      <c r="M2" s="581"/>
      <c r="N2" s="581"/>
      <c r="O2" s="581"/>
      <c r="P2" s="581"/>
      <c r="Q2" s="581"/>
      <c r="R2" s="581"/>
      <c r="S2" s="581"/>
      <c r="T2" s="581"/>
      <c r="U2" s="581"/>
      <c r="V2" s="581"/>
      <c r="W2" s="581"/>
      <c r="X2" s="581"/>
      <c r="Y2" s="581"/>
      <c r="Z2" s="581"/>
      <c r="AA2" s="581"/>
      <c r="AB2" s="581"/>
      <c r="AC2" s="581"/>
      <c r="AD2" s="581"/>
    </row>
    <row r="3" spans="1:30" ht="45.75" thickBot="1" x14ac:dyDescent="0.3">
      <c r="J3" s="567" t="s">
        <v>103</v>
      </c>
      <c r="K3" s="568"/>
      <c r="L3" s="45" t="s">
        <v>148</v>
      </c>
      <c r="M3" s="569" t="s">
        <v>82</v>
      </c>
      <c r="N3" s="570"/>
      <c r="O3" s="46" t="s">
        <v>102</v>
      </c>
      <c r="P3" s="571" t="s">
        <v>83</v>
      </c>
      <c r="Q3" s="572"/>
      <c r="R3" s="572"/>
      <c r="S3" s="572"/>
      <c r="T3" s="572"/>
      <c r="U3" s="572"/>
      <c r="V3" s="572"/>
      <c r="W3" s="572"/>
      <c r="X3" s="572"/>
      <c r="Y3" s="572"/>
      <c r="Z3" s="572"/>
      <c r="AA3" s="572"/>
      <c r="AB3" s="572"/>
      <c r="AC3" s="572"/>
      <c r="AD3" s="573"/>
    </row>
    <row r="4" spans="1:30" x14ac:dyDescent="0.25">
      <c r="J4" s="555"/>
      <c r="K4" s="410"/>
      <c r="L4" s="385">
        <v>6</v>
      </c>
      <c r="M4" s="412" t="s">
        <v>150</v>
      </c>
      <c r="N4" s="339"/>
      <c r="O4" s="414">
        <v>2</v>
      </c>
      <c r="P4" s="324"/>
      <c r="Q4" s="557" t="s">
        <v>100</v>
      </c>
      <c r="R4" s="387">
        <f>(4*J4)</f>
        <v>0</v>
      </c>
      <c r="S4" s="559"/>
      <c r="T4" s="561"/>
      <c r="U4" s="563"/>
      <c r="V4" s="410"/>
      <c r="W4" s="385"/>
      <c r="X4" s="387"/>
      <c r="Y4" s="559"/>
      <c r="Z4" s="561"/>
      <c r="AA4" s="563"/>
      <c r="AB4" s="410"/>
      <c r="AC4" s="385"/>
      <c r="AD4" s="387"/>
    </row>
    <row r="5" spans="1:30" ht="15.75" thickBot="1" x14ac:dyDescent="0.3">
      <c r="J5" s="556"/>
      <c r="K5" s="411"/>
      <c r="L5" s="386"/>
      <c r="M5" s="413"/>
      <c r="N5" s="341"/>
      <c r="O5" s="415"/>
      <c r="P5" s="318"/>
      <c r="Q5" s="558"/>
      <c r="R5" s="302"/>
      <c r="S5" s="560"/>
      <c r="T5" s="562"/>
      <c r="U5" s="564"/>
      <c r="V5" s="411"/>
      <c r="W5" s="386"/>
      <c r="X5" s="302"/>
      <c r="Y5" s="560"/>
      <c r="Z5" s="562"/>
      <c r="AA5" s="564"/>
      <c r="AB5" s="411"/>
      <c r="AC5" s="386"/>
      <c r="AD5" s="302"/>
    </row>
    <row r="6" spans="1:30" x14ac:dyDescent="0.25">
      <c r="J6" s="555"/>
      <c r="K6" s="410"/>
      <c r="L6" s="385">
        <v>11</v>
      </c>
      <c r="M6" s="412" t="s">
        <v>152</v>
      </c>
      <c r="N6" s="339"/>
      <c r="O6" s="414">
        <v>1</v>
      </c>
      <c r="P6" s="410"/>
      <c r="Q6" s="385" t="s">
        <v>151</v>
      </c>
      <c r="R6" s="387">
        <f>(4*J6)</f>
        <v>0</v>
      </c>
      <c r="S6" s="565"/>
      <c r="T6" s="574" t="s">
        <v>101</v>
      </c>
      <c r="U6" s="563">
        <f>(1*J6)</f>
        <v>0</v>
      </c>
      <c r="V6" s="308"/>
      <c r="W6" s="466" t="s">
        <v>89</v>
      </c>
      <c r="X6" s="387">
        <f>(1*J6)</f>
        <v>0</v>
      </c>
      <c r="Y6" s="559"/>
      <c r="Z6" s="561"/>
      <c r="AA6" s="563"/>
      <c r="AB6" s="410"/>
      <c r="AC6" s="385"/>
      <c r="AD6" s="387"/>
    </row>
    <row r="7" spans="1:30" ht="15.75" thickBot="1" x14ac:dyDescent="0.3">
      <c r="J7" s="556"/>
      <c r="K7" s="411"/>
      <c r="L7" s="386"/>
      <c r="M7" s="413"/>
      <c r="N7" s="341"/>
      <c r="O7" s="415"/>
      <c r="P7" s="411"/>
      <c r="Q7" s="386"/>
      <c r="R7" s="302"/>
      <c r="S7" s="566"/>
      <c r="T7" s="575"/>
      <c r="U7" s="564"/>
      <c r="V7" s="306"/>
      <c r="W7" s="467"/>
      <c r="X7" s="302"/>
      <c r="Y7" s="560"/>
      <c r="Z7" s="562"/>
      <c r="AA7" s="564"/>
      <c r="AB7" s="411"/>
      <c r="AC7" s="386"/>
      <c r="AD7" s="302"/>
    </row>
    <row r="8" spans="1:30" x14ac:dyDescent="0.25">
      <c r="J8" s="555"/>
      <c r="K8" s="410"/>
      <c r="L8" s="385">
        <v>13</v>
      </c>
      <c r="M8" s="412" t="s">
        <v>547</v>
      </c>
      <c r="N8" s="339"/>
      <c r="O8" s="414">
        <v>2</v>
      </c>
      <c r="P8" s="410"/>
      <c r="Q8" s="385" t="s">
        <v>537</v>
      </c>
      <c r="R8" s="387">
        <f>(4*J8)</f>
        <v>0</v>
      </c>
      <c r="S8" s="559"/>
      <c r="T8" s="561" t="s">
        <v>536</v>
      </c>
      <c r="U8" s="563">
        <f>(2*J8)</f>
        <v>0</v>
      </c>
      <c r="V8" s="410"/>
      <c r="W8" s="385" t="s">
        <v>91</v>
      </c>
      <c r="X8" s="387">
        <f>(2*J8)</f>
        <v>0</v>
      </c>
      <c r="Y8" s="559"/>
      <c r="Z8" s="561"/>
      <c r="AA8" s="563"/>
      <c r="AB8" s="410"/>
      <c r="AC8" s="385"/>
      <c r="AD8" s="387"/>
    </row>
    <row r="9" spans="1:30" ht="15.75" thickBot="1" x14ac:dyDescent="0.3">
      <c r="J9" s="556"/>
      <c r="K9" s="411"/>
      <c r="L9" s="386"/>
      <c r="M9" s="413"/>
      <c r="N9" s="341"/>
      <c r="O9" s="415"/>
      <c r="P9" s="411"/>
      <c r="Q9" s="386"/>
      <c r="R9" s="302"/>
      <c r="S9" s="560"/>
      <c r="T9" s="562"/>
      <c r="U9" s="564"/>
      <c r="V9" s="411"/>
      <c r="W9" s="386"/>
      <c r="X9" s="302"/>
      <c r="Y9" s="560"/>
      <c r="Z9" s="562"/>
      <c r="AA9" s="564"/>
      <c r="AB9" s="411"/>
      <c r="AC9" s="386"/>
      <c r="AD9" s="302"/>
    </row>
    <row r="10" spans="1:30" x14ac:dyDescent="0.25">
      <c r="J10" s="555"/>
      <c r="K10" s="410"/>
      <c r="L10" s="385">
        <v>14</v>
      </c>
      <c r="M10" s="412" t="s">
        <v>153</v>
      </c>
      <c r="N10" s="339"/>
      <c r="O10" s="414">
        <v>2</v>
      </c>
      <c r="P10" s="324"/>
      <c r="Q10" s="557" t="s">
        <v>100</v>
      </c>
      <c r="R10" s="387">
        <f>(4*J10)</f>
        <v>0</v>
      </c>
      <c r="S10" s="559"/>
      <c r="T10" s="561" t="s">
        <v>154</v>
      </c>
      <c r="U10" s="563">
        <f>(2*J10)</f>
        <v>0</v>
      </c>
      <c r="V10" s="410"/>
      <c r="W10" s="385" t="s">
        <v>91</v>
      </c>
      <c r="X10" s="387">
        <f>(2*J10)</f>
        <v>0</v>
      </c>
      <c r="Y10" s="559"/>
      <c r="Z10" s="561"/>
      <c r="AA10" s="563"/>
      <c r="AB10" s="410"/>
      <c r="AC10" s="385"/>
      <c r="AD10" s="387"/>
    </row>
    <row r="11" spans="1:30" ht="15.75" thickBot="1" x14ac:dyDescent="0.3">
      <c r="J11" s="556"/>
      <c r="K11" s="411"/>
      <c r="L11" s="386"/>
      <c r="M11" s="413"/>
      <c r="N11" s="341"/>
      <c r="O11" s="415"/>
      <c r="P11" s="318"/>
      <c r="Q11" s="558"/>
      <c r="R11" s="302"/>
      <c r="S11" s="560"/>
      <c r="T11" s="562"/>
      <c r="U11" s="564"/>
      <c r="V11" s="411"/>
      <c r="W11" s="386"/>
      <c r="X11" s="302"/>
      <c r="Y11" s="560"/>
      <c r="Z11" s="562"/>
      <c r="AA11" s="564"/>
      <c r="AB11" s="411"/>
      <c r="AC11" s="386"/>
      <c r="AD11" s="302"/>
    </row>
    <row r="12" spans="1:30" x14ac:dyDescent="0.25">
      <c r="J12" s="555"/>
      <c r="K12" s="410"/>
      <c r="L12" s="385">
        <v>17</v>
      </c>
      <c r="M12" s="412" t="s">
        <v>155</v>
      </c>
      <c r="N12" s="339"/>
      <c r="O12" s="414">
        <v>1</v>
      </c>
      <c r="P12" s="410"/>
      <c r="Q12" s="385" t="s">
        <v>151</v>
      </c>
      <c r="R12" s="387">
        <f>(4*J12)</f>
        <v>0</v>
      </c>
      <c r="S12" s="559"/>
      <c r="T12" s="561" t="s">
        <v>156</v>
      </c>
      <c r="U12" s="563">
        <f>(1*J12)</f>
        <v>0</v>
      </c>
      <c r="V12" s="308"/>
      <c r="W12" s="466" t="s">
        <v>89</v>
      </c>
      <c r="X12" s="387">
        <f>(1*J12)</f>
        <v>0</v>
      </c>
      <c r="Y12" s="559"/>
      <c r="Z12" s="561"/>
      <c r="AA12" s="563"/>
      <c r="AB12" s="410"/>
      <c r="AC12" s="385"/>
      <c r="AD12" s="387"/>
    </row>
    <row r="13" spans="1:30" ht="15.75" thickBot="1" x14ac:dyDescent="0.3">
      <c r="J13" s="576"/>
      <c r="K13" s="430"/>
      <c r="L13" s="422"/>
      <c r="M13" s="431"/>
      <c r="N13" s="340"/>
      <c r="O13" s="432"/>
      <c r="P13" s="430"/>
      <c r="Q13" s="422"/>
      <c r="R13" s="300"/>
      <c r="S13" s="577"/>
      <c r="T13" s="578"/>
      <c r="U13" s="579"/>
      <c r="V13" s="306"/>
      <c r="W13" s="467"/>
      <c r="X13" s="300"/>
      <c r="Y13" s="577"/>
      <c r="Z13" s="578"/>
      <c r="AA13" s="579"/>
      <c r="AB13" s="430"/>
      <c r="AC13" s="422"/>
      <c r="AD13" s="300"/>
    </row>
    <row r="14" spans="1:30" x14ac:dyDescent="0.25">
      <c r="J14" s="555"/>
      <c r="K14" s="410"/>
      <c r="L14" s="385">
        <v>19</v>
      </c>
      <c r="M14" s="412" t="s">
        <v>548</v>
      </c>
      <c r="N14" s="339"/>
      <c r="O14" s="414">
        <v>2</v>
      </c>
      <c r="P14" s="410"/>
      <c r="Q14" s="385" t="s">
        <v>537</v>
      </c>
      <c r="R14" s="387">
        <f>(4*J14)</f>
        <v>0</v>
      </c>
      <c r="S14" s="559"/>
      <c r="T14" s="561" t="s">
        <v>536</v>
      </c>
      <c r="U14" s="563">
        <f>(2*J14)</f>
        <v>0</v>
      </c>
      <c r="V14" s="410"/>
      <c r="W14" s="385" t="s">
        <v>91</v>
      </c>
      <c r="X14" s="387">
        <f>(2*J14)</f>
        <v>0</v>
      </c>
      <c r="Y14" s="159"/>
      <c r="Z14" s="161"/>
      <c r="AA14" s="163"/>
      <c r="AB14" s="150"/>
      <c r="AC14" s="147"/>
      <c r="AD14" s="149"/>
    </row>
    <row r="15" spans="1:30" ht="15.75" thickBot="1" x14ac:dyDescent="0.3">
      <c r="J15" s="556"/>
      <c r="K15" s="411"/>
      <c r="L15" s="386"/>
      <c r="M15" s="413"/>
      <c r="N15" s="341"/>
      <c r="O15" s="415"/>
      <c r="P15" s="411"/>
      <c r="Q15" s="386"/>
      <c r="R15" s="302"/>
      <c r="S15" s="560"/>
      <c r="T15" s="562"/>
      <c r="U15" s="564"/>
      <c r="V15" s="411"/>
      <c r="W15" s="386"/>
      <c r="X15" s="302"/>
      <c r="Y15" s="160"/>
      <c r="Z15" s="162"/>
      <c r="AA15" s="164"/>
      <c r="AB15" s="151"/>
      <c r="AC15" s="148"/>
      <c r="AD15" s="144"/>
    </row>
    <row r="16" spans="1:30" x14ac:dyDescent="0.25">
      <c r="J16" s="576"/>
      <c r="K16" s="430"/>
      <c r="L16" s="422">
        <v>24</v>
      </c>
      <c r="M16" s="431" t="s">
        <v>157</v>
      </c>
      <c r="N16" s="340"/>
      <c r="O16" s="432">
        <v>1</v>
      </c>
      <c r="P16" s="430"/>
      <c r="Q16" s="422" t="s">
        <v>151</v>
      </c>
      <c r="R16" s="300">
        <f>(4*J16)</f>
        <v>0</v>
      </c>
      <c r="S16" s="577"/>
      <c r="T16" s="578" t="s">
        <v>158</v>
      </c>
      <c r="U16" s="579">
        <f>(1*J16)</f>
        <v>0</v>
      </c>
      <c r="V16" s="308"/>
      <c r="W16" s="466" t="s">
        <v>89</v>
      </c>
      <c r="X16" s="300">
        <f>(1*J16)</f>
        <v>0</v>
      </c>
      <c r="Y16" s="577"/>
      <c r="Z16" s="578"/>
      <c r="AA16" s="579"/>
      <c r="AB16" s="430"/>
      <c r="AC16" s="422"/>
      <c r="AD16" s="300"/>
    </row>
    <row r="17" spans="10:30" ht="15.75" thickBot="1" x14ac:dyDescent="0.3">
      <c r="J17" s="556"/>
      <c r="K17" s="411"/>
      <c r="L17" s="386"/>
      <c r="M17" s="413"/>
      <c r="N17" s="341"/>
      <c r="O17" s="415"/>
      <c r="P17" s="411"/>
      <c r="Q17" s="386"/>
      <c r="R17" s="302"/>
      <c r="S17" s="560"/>
      <c r="T17" s="562"/>
      <c r="U17" s="564"/>
      <c r="V17" s="306"/>
      <c r="W17" s="467"/>
      <c r="X17" s="302"/>
      <c r="Y17" s="560"/>
      <c r="Z17" s="562"/>
      <c r="AA17" s="564"/>
      <c r="AB17" s="411"/>
      <c r="AC17" s="386"/>
      <c r="AD17" s="302"/>
    </row>
    <row r="18" spans="10:30" x14ac:dyDescent="0.25">
      <c r="J18" s="555"/>
      <c r="K18" s="410"/>
      <c r="L18" s="385">
        <v>25</v>
      </c>
      <c r="M18" s="412" t="s">
        <v>549</v>
      </c>
      <c r="N18" s="339"/>
      <c r="O18" s="414">
        <v>2</v>
      </c>
      <c r="P18" s="324"/>
      <c r="Q18" s="557" t="s">
        <v>100</v>
      </c>
      <c r="R18" s="387">
        <f>(4*J18)</f>
        <v>0</v>
      </c>
      <c r="S18" s="559"/>
      <c r="T18" s="561" t="s">
        <v>154</v>
      </c>
      <c r="U18" s="563">
        <f>(1*J18)</f>
        <v>0</v>
      </c>
      <c r="V18" s="410"/>
      <c r="W18" s="385" t="s">
        <v>91</v>
      </c>
      <c r="X18" s="387">
        <f>(2*J18)</f>
        <v>0</v>
      </c>
      <c r="Y18" s="559"/>
      <c r="Z18" s="561"/>
      <c r="AA18" s="563"/>
      <c r="AB18" s="410"/>
      <c r="AC18" s="385"/>
      <c r="AD18" s="387"/>
    </row>
    <row r="19" spans="10:30" ht="15.75" thickBot="1" x14ac:dyDescent="0.3">
      <c r="J19" s="556"/>
      <c r="K19" s="411"/>
      <c r="L19" s="386"/>
      <c r="M19" s="413"/>
      <c r="N19" s="341"/>
      <c r="O19" s="415"/>
      <c r="P19" s="318"/>
      <c r="Q19" s="558"/>
      <c r="R19" s="302"/>
      <c r="S19" s="560"/>
      <c r="T19" s="562"/>
      <c r="U19" s="564"/>
      <c r="V19" s="411"/>
      <c r="W19" s="386"/>
      <c r="X19" s="302"/>
      <c r="Y19" s="560"/>
      <c r="Z19" s="562"/>
      <c r="AA19" s="564"/>
      <c r="AB19" s="411"/>
      <c r="AC19" s="386"/>
      <c r="AD19" s="302"/>
    </row>
    <row r="20" spans="10:30" x14ac:dyDescent="0.25">
      <c r="J20" s="555"/>
      <c r="K20" s="410"/>
      <c r="L20" s="385">
        <v>27</v>
      </c>
      <c r="M20" s="412" t="s">
        <v>551</v>
      </c>
      <c r="N20" s="339"/>
      <c r="O20" s="414">
        <v>2</v>
      </c>
      <c r="P20" s="324"/>
      <c r="Q20" s="557" t="s">
        <v>100</v>
      </c>
      <c r="R20" s="387">
        <f>(4*J20)</f>
        <v>0</v>
      </c>
      <c r="S20" s="559"/>
      <c r="T20" s="561" t="s">
        <v>159</v>
      </c>
      <c r="U20" s="563">
        <f>(1*J20)</f>
        <v>0</v>
      </c>
      <c r="V20" s="410"/>
      <c r="W20" s="385" t="s">
        <v>91</v>
      </c>
      <c r="X20" s="387">
        <f>(2*J20)</f>
        <v>0</v>
      </c>
      <c r="Y20" s="224"/>
      <c r="Z20" s="221"/>
      <c r="AA20" s="222"/>
      <c r="AB20" s="155"/>
      <c r="AC20" s="154"/>
      <c r="AD20" s="143"/>
    </row>
    <row r="21" spans="10:30" ht="15.75" thickBot="1" x14ac:dyDescent="0.3">
      <c r="J21" s="556"/>
      <c r="K21" s="411"/>
      <c r="L21" s="386"/>
      <c r="M21" s="413"/>
      <c r="N21" s="341"/>
      <c r="O21" s="415"/>
      <c r="P21" s="318"/>
      <c r="Q21" s="558"/>
      <c r="R21" s="302"/>
      <c r="S21" s="560"/>
      <c r="T21" s="562"/>
      <c r="U21" s="564"/>
      <c r="V21" s="411"/>
      <c r="W21" s="386"/>
      <c r="X21" s="302"/>
      <c r="Y21" s="224"/>
      <c r="Z21" s="221"/>
      <c r="AA21" s="222"/>
      <c r="AB21" s="155"/>
      <c r="AC21" s="154"/>
      <c r="AD21" s="143"/>
    </row>
    <row r="22" spans="10:30" ht="15" customHeight="1" x14ac:dyDescent="0.25">
      <c r="J22" s="555"/>
      <c r="K22" s="410"/>
      <c r="L22" s="385">
        <v>31</v>
      </c>
      <c r="M22" s="412" t="s">
        <v>550</v>
      </c>
      <c r="N22" s="339"/>
      <c r="O22" s="414">
        <v>2</v>
      </c>
      <c r="P22" s="410"/>
      <c r="Q22" s="385" t="s">
        <v>537</v>
      </c>
      <c r="R22" s="387">
        <f>(4*J22)</f>
        <v>0</v>
      </c>
      <c r="S22" s="559"/>
      <c r="T22" s="561" t="s">
        <v>536</v>
      </c>
      <c r="U22" s="563">
        <f>(2*J22)</f>
        <v>0</v>
      </c>
      <c r="V22" s="410"/>
      <c r="W22" s="385" t="s">
        <v>91</v>
      </c>
      <c r="X22" s="387">
        <f>(2*J22)</f>
        <v>0</v>
      </c>
      <c r="Y22" s="559"/>
      <c r="Z22" s="561"/>
      <c r="AA22" s="563"/>
      <c r="AB22" s="410"/>
      <c r="AC22" s="385"/>
      <c r="AD22" s="387"/>
    </row>
    <row r="23" spans="10:30" ht="15.75" thickBot="1" x14ac:dyDescent="0.3">
      <c r="J23" s="556"/>
      <c r="K23" s="411"/>
      <c r="L23" s="386"/>
      <c r="M23" s="413"/>
      <c r="N23" s="341"/>
      <c r="O23" s="415"/>
      <c r="P23" s="411"/>
      <c r="Q23" s="386"/>
      <c r="R23" s="302"/>
      <c r="S23" s="560"/>
      <c r="T23" s="562"/>
      <c r="U23" s="564"/>
      <c r="V23" s="411"/>
      <c r="W23" s="386"/>
      <c r="X23" s="302"/>
      <c r="Y23" s="560"/>
      <c r="Z23" s="562"/>
      <c r="AA23" s="564"/>
      <c r="AB23" s="411"/>
      <c r="AC23" s="386"/>
      <c r="AD23" s="302"/>
    </row>
    <row r="26" spans="10:30" ht="15.75" thickBot="1" x14ac:dyDescent="0.3"/>
    <row r="27" spans="10:30" ht="45.75" thickBot="1" x14ac:dyDescent="0.3">
      <c r="J27" s="567" t="s">
        <v>103</v>
      </c>
      <c r="K27" s="568"/>
      <c r="L27" s="45" t="s">
        <v>148</v>
      </c>
      <c r="M27" s="569" t="s">
        <v>82</v>
      </c>
      <c r="N27" s="570"/>
      <c r="O27" s="46" t="s">
        <v>102</v>
      </c>
      <c r="P27" s="571" t="s">
        <v>83</v>
      </c>
      <c r="Q27" s="572"/>
      <c r="R27" s="572"/>
      <c r="S27" s="572"/>
      <c r="T27" s="572"/>
      <c r="U27" s="572"/>
      <c r="V27" s="572"/>
      <c r="W27" s="572"/>
      <c r="X27" s="572"/>
      <c r="Y27" s="572"/>
      <c r="Z27" s="572"/>
      <c r="AA27" s="572"/>
      <c r="AB27" s="572"/>
      <c r="AC27" s="572"/>
      <c r="AD27" s="573"/>
    </row>
    <row r="28" spans="10:30" x14ac:dyDescent="0.25">
      <c r="J28" s="555"/>
      <c r="K28" s="410"/>
      <c r="L28" s="385">
        <v>2</v>
      </c>
      <c r="M28" s="412" t="s">
        <v>537</v>
      </c>
      <c r="N28" s="339"/>
      <c r="O28" s="414">
        <v>1</v>
      </c>
      <c r="P28" s="406"/>
      <c r="Q28" s="507" t="s">
        <v>86</v>
      </c>
      <c r="R28" s="387">
        <f>(J28)</f>
        <v>0</v>
      </c>
      <c r="S28" s="559"/>
      <c r="T28" s="561"/>
      <c r="U28" s="563"/>
      <c r="V28" s="410"/>
      <c r="W28" s="385"/>
      <c r="X28" s="387"/>
      <c r="Y28" s="559"/>
      <c r="Z28" s="561"/>
      <c r="AA28" s="563"/>
      <c r="AB28" s="410"/>
      <c r="AC28" s="385"/>
      <c r="AD28" s="387"/>
    </row>
    <row r="29" spans="10:30" ht="15.75" thickBot="1" x14ac:dyDescent="0.3">
      <c r="J29" s="556"/>
      <c r="K29" s="411"/>
      <c r="L29" s="386"/>
      <c r="M29" s="413"/>
      <c r="N29" s="341"/>
      <c r="O29" s="415"/>
      <c r="P29" s="407"/>
      <c r="Q29" s="508"/>
      <c r="R29" s="302"/>
      <c r="S29" s="560"/>
      <c r="T29" s="562"/>
      <c r="U29" s="564"/>
      <c r="V29" s="411"/>
      <c r="W29" s="386"/>
      <c r="X29" s="302"/>
      <c r="Y29" s="560"/>
      <c r="Z29" s="562"/>
      <c r="AA29" s="564"/>
      <c r="AB29" s="411"/>
      <c r="AC29" s="386"/>
      <c r="AD29" s="302"/>
    </row>
    <row r="30" spans="10:30" x14ac:dyDescent="0.25">
      <c r="J30" s="555"/>
      <c r="K30" s="410"/>
      <c r="L30" s="385">
        <v>4</v>
      </c>
      <c r="M30" s="412" t="s">
        <v>538</v>
      </c>
      <c r="N30" s="339"/>
      <c r="O30" s="414">
        <v>1</v>
      </c>
      <c r="P30" s="324"/>
      <c r="Q30" s="557" t="s">
        <v>100</v>
      </c>
      <c r="R30" s="387">
        <f>(J30)</f>
        <v>0</v>
      </c>
      <c r="S30" s="559"/>
      <c r="T30" s="561"/>
      <c r="U30" s="563"/>
      <c r="V30" s="410"/>
      <c r="W30" s="385"/>
      <c r="X30" s="387"/>
      <c r="Y30" s="559"/>
      <c r="Z30" s="561"/>
      <c r="AA30" s="563"/>
      <c r="AB30" s="410"/>
      <c r="AC30" s="385"/>
      <c r="AD30" s="387"/>
    </row>
    <row r="31" spans="10:30" ht="15.75" thickBot="1" x14ac:dyDescent="0.3">
      <c r="J31" s="556"/>
      <c r="K31" s="411"/>
      <c r="L31" s="386"/>
      <c r="M31" s="413"/>
      <c r="N31" s="341"/>
      <c r="O31" s="415"/>
      <c r="P31" s="318"/>
      <c r="Q31" s="558"/>
      <c r="R31" s="302"/>
      <c r="S31" s="560"/>
      <c r="T31" s="562"/>
      <c r="U31" s="564"/>
      <c r="V31" s="411"/>
      <c r="W31" s="386"/>
      <c r="X31" s="302"/>
      <c r="Y31" s="560"/>
      <c r="Z31" s="562"/>
      <c r="AA31" s="564"/>
      <c r="AB31" s="411"/>
      <c r="AC31" s="386"/>
      <c r="AD31" s="302"/>
    </row>
    <row r="32" spans="10:30" x14ac:dyDescent="0.25">
      <c r="J32" s="555"/>
      <c r="K32" s="410"/>
      <c r="L32" s="385">
        <v>5</v>
      </c>
      <c r="M32" s="412" t="s">
        <v>184</v>
      </c>
      <c r="N32" s="339"/>
      <c r="O32" s="414">
        <v>1</v>
      </c>
      <c r="P32" s="406"/>
      <c r="Q32" s="388" t="s">
        <v>88</v>
      </c>
      <c r="R32" s="387">
        <f>(J32)</f>
        <v>0</v>
      </c>
      <c r="S32" s="559"/>
      <c r="T32" s="561"/>
      <c r="U32" s="563"/>
      <c r="V32" s="410"/>
      <c r="W32" s="385"/>
      <c r="X32" s="387"/>
      <c r="Y32" s="559"/>
      <c r="Z32" s="561"/>
      <c r="AA32" s="563"/>
      <c r="AB32" s="410"/>
      <c r="AC32" s="385"/>
      <c r="AD32" s="387"/>
    </row>
    <row r="33" spans="10:30" ht="15.75" thickBot="1" x14ac:dyDescent="0.3">
      <c r="J33" s="556"/>
      <c r="K33" s="411"/>
      <c r="L33" s="386"/>
      <c r="M33" s="413"/>
      <c r="N33" s="341"/>
      <c r="O33" s="415"/>
      <c r="P33" s="420"/>
      <c r="Q33" s="421"/>
      <c r="R33" s="302"/>
      <c r="S33" s="560"/>
      <c r="T33" s="562"/>
      <c r="U33" s="564"/>
      <c r="V33" s="411"/>
      <c r="W33" s="386"/>
      <c r="X33" s="302"/>
      <c r="Y33" s="560"/>
      <c r="Z33" s="562"/>
      <c r="AA33" s="564"/>
      <c r="AB33" s="411"/>
      <c r="AC33" s="386"/>
      <c r="AD33" s="302"/>
    </row>
    <row r="34" spans="10:30" x14ac:dyDescent="0.25">
      <c r="J34" s="555"/>
      <c r="K34" s="410"/>
      <c r="L34" s="385">
        <v>7</v>
      </c>
      <c r="M34" s="412" t="s">
        <v>185</v>
      </c>
      <c r="N34" s="339"/>
      <c r="O34" s="414">
        <v>1</v>
      </c>
      <c r="P34" s="410"/>
      <c r="Q34" s="385" t="s">
        <v>186</v>
      </c>
      <c r="R34" s="387">
        <f>(J34)</f>
        <v>0</v>
      </c>
      <c r="S34" s="559"/>
      <c r="T34" s="561"/>
      <c r="U34" s="563"/>
      <c r="V34" s="410"/>
      <c r="W34" s="385"/>
      <c r="X34" s="387"/>
      <c r="Y34" s="559"/>
      <c r="Z34" s="561"/>
      <c r="AA34" s="563"/>
      <c r="AB34" s="410"/>
      <c r="AC34" s="385"/>
      <c r="AD34" s="387"/>
    </row>
    <row r="35" spans="10:30" ht="15.75" thickBot="1" x14ac:dyDescent="0.3">
      <c r="J35" s="556"/>
      <c r="K35" s="411"/>
      <c r="L35" s="386"/>
      <c r="M35" s="413"/>
      <c r="N35" s="341"/>
      <c r="O35" s="415"/>
      <c r="P35" s="411"/>
      <c r="Q35" s="386"/>
      <c r="R35" s="302"/>
      <c r="S35" s="560"/>
      <c r="T35" s="562"/>
      <c r="U35" s="564"/>
      <c r="V35" s="411"/>
      <c r="W35" s="386"/>
      <c r="X35" s="302"/>
      <c r="Y35" s="560"/>
      <c r="Z35" s="562"/>
      <c r="AA35" s="564"/>
      <c r="AB35" s="411"/>
      <c r="AC35" s="386"/>
      <c r="AD35" s="302"/>
    </row>
    <row r="36" spans="10:30" x14ac:dyDescent="0.25">
      <c r="J36" s="555"/>
      <c r="K36" s="410"/>
      <c r="L36" s="385">
        <v>9</v>
      </c>
      <c r="M36" s="412" t="s">
        <v>187</v>
      </c>
      <c r="N36" s="339"/>
      <c r="O36" s="414">
        <v>1</v>
      </c>
      <c r="P36" s="410"/>
      <c r="Q36" s="385" t="s">
        <v>87</v>
      </c>
      <c r="R36" s="387">
        <f>(J36)</f>
        <v>0</v>
      </c>
      <c r="S36" s="559"/>
      <c r="T36" s="561"/>
      <c r="U36" s="563"/>
      <c r="V36" s="410"/>
      <c r="W36" s="385"/>
      <c r="X36" s="387"/>
      <c r="Y36" s="559"/>
      <c r="Z36" s="561"/>
      <c r="AA36" s="563"/>
      <c r="AB36" s="410"/>
      <c r="AC36" s="385"/>
      <c r="AD36" s="387"/>
    </row>
    <row r="37" spans="10:30" ht="15.75" thickBot="1" x14ac:dyDescent="0.3">
      <c r="J37" s="556"/>
      <c r="K37" s="411"/>
      <c r="L37" s="386"/>
      <c r="M37" s="413"/>
      <c r="N37" s="341"/>
      <c r="O37" s="415"/>
      <c r="P37" s="411"/>
      <c r="Q37" s="386"/>
      <c r="R37" s="302"/>
      <c r="S37" s="560"/>
      <c r="T37" s="562"/>
      <c r="U37" s="564"/>
      <c r="V37" s="411"/>
      <c r="W37" s="386"/>
      <c r="X37" s="302"/>
      <c r="Y37" s="560"/>
      <c r="Z37" s="562"/>
      <c r="AA37" s="564"/>
      <c r="AB37" s="411"/>
      <c r="AC37" s="386"/>
      <c r="AD37" s="302"/>
    </row>
    <row r="38" spans="10:30" x14ac:dyDescent="0.25">
      <c r="J38" s="555"/>
      <c r="K38" s="410"/>
      <c r="L38" s="385">
        <v>10</v>
      </c>
      <c r="M38" s="412" t="s">
        <v>188</v>
      </c>
      <c r="N38" s="339"/>
      <c r="O38" s="414">
        <v>1</v>
      </c>
      <c r="P38" s="410"/>
      <c r="Q38" s="385" t="s">
        <v>189</v>
      </c>
      <c r="R38" s="387">
        <f>(J38)</f>
        <v>0</v>
      </c>
      <c r="S38" s="559"/>
      <c r="T38" s="561"/>
      <c r="U38" s="563"/>
      <c r="V38" s="410"/>
      <c r="W38" s="385"/>
      <c r="X38" s="387"/>
      <c r="Y38" s="559"/>
      <c r="Z38" s="561"/>
      <c r="AA38" s="563"/>
      <c r="AB38" s="410"/>
      <c r="AC38" s="385"/>
      <c r="AD38" s="387"/>
    </row>
    <row r="39" spans="10:30" ht="15.75" thickBot="1" x14ac:dyDescent="0.3">
      <c r="J39" s="556"/>
      <c r="K39" s="411"/>
      <c r="L39" s="386"/>
      <c r="M39" s="413"/>
      <c r="N39" s="341"/>
      <c r="O39" s="415"/>
      <c r="P39" s="411"/>
      <c r="Q39" s="386"/>
      <c r="R39" s="302"/>
      <c r="S39" s="560"/>
      <c r="T39" s="562"/>
      <c r="U39" s="564"/>
      <c r="V39" s="411"/>
      <c r="W39" s="386"/>
      <c r="X39" s="302"/>
      <c r="Y39" s="560"/>
      <c r="Z39" s="562"/>
      <c r="AA39" s="564"/>
      <c r="AB39" s="411"/>
      <c r="AC39" s="386"/>
      <c r="AD39" s="302"/>
    </row>
    <row r="40" spans="10:30" x14ac:dyDescent="0.25">
      <c r="J40" s="555"/>
      <c r="K40" s="410"/>
      <c r="L40" s="385">
        <v>12</v>
      </c>
      <c r="M40" s="412" t="s">
        <v>190</v>
      </c>
      <c r="N40" s="339"/>
      <c r="O40" s="414">
        <v>1</v>
      </c>
      <c r="P40" s="406"/>
      <c r="Q40" s="388" t="s">
        <v>88</v>
      </c>
      <c r="R40" s="387">
        <f>(J40)</f>
        <v>0</v>
      </c>
      <c r="S40" s="559"/>
      <c r="T40" s="561"/>
      <c r="U40" s="563"/>
      <c r="V40" s="410"/>
      <c r="W40" s="385"/>
      <c r="X40" s="387"/>
      <c r="Y40" s="559"/>
      <c r="Z40" s="561"/>
      <c r="AA40" s="563"/>
      <c r="AB40" s="410"/>
      <c r="AC40" s="385"/>
      <c r="AD40" s="387"/>
    </row>
    <row r="41" spans="10:30" ht="15.75" thickBot="1" x14ac:dyDescent="0.3">
      <c r="J41" s="556"/>
      <c r="K41" s="411"/>
      <c r="L41" s="386"/>
      <c r="M41" s="413"/>
      <c r="N41" s="341"/>
      <c r="O41" s="415"/>
      <c r="P41" s="420"/>
      <c r="Q41" s="421"/>
      <c r="R41" s="302"/>
      <c r="S41" s="560"/>
      <c r="T41" s="562"/>
      <c r="U41" s="564"/>
      <c r="V41" s="411"/>
      <c r="W41" s="386"/>
      <c r="X41" s="302"/>
      <c r="Y41" s="560"/>
      <c r="Z41" s="562"/>
      <c r="AA41" s="564"/>
      <c r="AB41" s="411"/>
      <c r="AC41" s="386"/>
      <c r="AD41" s="302"/>
    </row>
    <row r="42" spans="10:30" x14ac:dyDescent="0.25">
      <c r="J42" s="555"/>
      <c r="K42" s="410"/>
      <c r="L42" s="385">
        <v>14</v>
      </c>
      <c r="M42" s="412" t="s">
        <v>191</v>
      </c>
      <c r="N42" s="339"/>
      <c r="O42" s="414">
        <v>1</v>
      </c>
      <c r="P42" s="410"/>
      <c r="Q42" s="385" t="s">
        <v>186</v>
      </c>
      <c r="R42" s="387">
        <f>(J42)</f>
        <v>0</v>
      </c>
      <c r="S42" s="559"/>
      <c r="T42" s="561"/>
      <c r="U42" s="563"/>
      <c r="V42" s="410"/>
      <c r="W42" s="385"/>
      <c r="X42" s="387"/>
      <c r="Y42" s="559"/>
      <c r="Z42" s="561"/>
      <c r="AA42" s="563"/>
      <c r="AB42" s="410"/>
      <c r="AC42" s="385"/>
      <c r="AD42" s="387"/>
    </row>
    <row r="43" spans="10:30" ht="15.75" thickBot="1" x14ac:dyDescent="0.3">
      <c r="J43" s="556"/>
      <c r="K43" s="411"/>
      <c r="L43" s="386"/>
      <c r="M43" s="413"/>
      <c r="N43" s="341"/>
      <c r="O43" s="415"/>
      <c r="P43" s="411"/>
      <c r="Q43" s="386"/>
      <c r="R43" s="302"/>
      <c r="S43" s="560"/>
      <c r="T43" s="562"/>
      <c r="U43" s="564"/>
      <c r="V43" s="411"/>
      <c r="W43" s="386"/>
      <c r="X43" s="302"/>
      <c r="Y43" s="560"/>
      <c r="Z43" s="562"/>
      <c r="AA43" s="564"/>
      <c r="AB43" s="411"/>
      <c r="AC43" s="386"/>
      <c r="AD43" s="302"/>
    </row>
    <row r="44" spans="10:30" x14ac:dyDescent="0.25">
      <c r="J44" s="555"/>
      <c r="K44" s="410"/>
      <c r="L44" s="385">
        <v>16</v>
      </c>
      <c r="M44" s="412" t="s">
        <v>192</v>
      </c>
      <c r="N44" s="339"/>
      <c r="O44" s="414">
        <v>1</v>
      </c>
      <c r="P44" s="410"/>
      <c r="Q44" s="385" t="s">
        <v>87</v>
      </c>
      <c r="R44" s="387">
        <f>(J44)</f>
        <v>0</v>
      </c>
      <c r="S44" s="559"/>
      <c r="T44" s="561"/>
      <c r="U44" s="563"/>
      <c r="V44" s="410"/>
      <c r="W44" s="385"/>
      <c r="X44" s="387"/>
      <c r="Y44" s="559"/>
      <c r="Z44" s="561"/>
      <c r="AA44" s="563"/>
      <c r="AB44" s="410"/>
      <c r="AC44" s="385"/>
      <c r="AD44" s="387"/>
    </row>
    <row r="45" spans="10:30" ht="15.75" thickBot="1" x14ac:dyDescent="0.3">
      <c r="J45" s="556"/>
      <c r="K45" s="411"/>
      <c r="L45" s="386"/>
      <c r="M45" s="413"/>
      <c r="N45" s="341"/>
      <c r="O45" s="415"/>
      <c r="P45" s="411"/>
      <c r="Q45" s="386"/>
      <c r="R45" s="302"/>
      <c r="S45" s="560"/>
      <c r="T45" s="562"/>
      <c r="U45" s="564"/>
      <c r="V45" s="411"/>
      <c r="W45" s="386"/>
      <c r="X45" s="302"/>
      <c r="Y45" s="560"/>
      <c r="Z45" s="562"/>
      <c r="AA45" s="564"/>
      <c r="AB45" s="411"/>
      <c r="AC45" s="386"/>
      <c r="AD45" s="302"/>
    </row>
    <row r="46" spans="10:30" x14ac:dyDescent="0.25">
      <c r="J46" s="555"/>
      <c r="K46" s="410"/>
      <c r="L46" s="385">
        <v>18</v>
      </c>
      <c r="M46" s="412" t="s">
        <v>193</v>
      </c>
      <c r="N46" s="339"/>
      <c r="O46" s="414">
        <v>1</v>
      </c>
      <c r="P46" s="410"/>
      <c r="Q46" s="385" t="s">
        <v>189</v>
      </c>
      <c r="R46" s="387">
        <f>(J46)</f>
        <v>0</v>
      </c>
      <c r="S46" s="559"/>
      <c r="T46" s="561"/>
      <c r="U46" s="563"/>
      <c r="V46" s="410"/>
      <c r="W46" s="385"/>
      <c r="X46" s="387"/>
      <c r="Y46" s="559"/>
      <c r="Z46" s="561"/>
      <c r="AA46" s="563"/>
      <c r="AB46" s="410"/>
      <c r="AC46" s="385"/>
      <c r="AD46" s="387"/>
    </row>
    <row r="47" spans="10:30" ht="15.75" thickBot="1" x14ac:dyDescent="0.3">
      <c r="J47" s="556"/>
      <c r="K47" s="411"/>
      <c r="L47" s="386"/>
      <c r="M47" s="413"/>
      <c r="N47" s="341"/>
      <c r="O47" s="415"/>
      <c r="P47" s="411"/>
      <c r="Q47" s="386"/>
      <c r="R47" s="302"/>
      <c r="S47" s="560"/>
      <c r="T47" s="562"/>
      <c r="U47" s="564"/>
      <c r="V47" s="411"/>
      <c r="W47" s="386"/>
      <c r="X47" s="302"/>
      <c r="Y47" s="560"/>
      <c r="Z47" s="562"/>
      <c r="AA47" s="564"/>
      <c r="AB47" s="411"/>
      <c r="AC47" s="386"/>
      <c r="AD47" s="302"/>
    </row>
  </sheetData>
  <mergeCells count="395">
    <mergeCell ref="AB46:AB47"/>
    <mergeCell ref="Q46:Q47"/>
    <mergeCell ref="R46:R47"/>
    <mergeCell ref="S46:S47"/>
    <mergeCell ref="T46:T47"/>
    <mergeCell ref="U46:U47"/>
    <mergeCell ref="V46:V47"/>
    <mergeCell ref="AC44:AC45"/>
    <mergeCell ref="AD44:AD45"/>
    <mergeCell ref="S44:S45"/>
    <mergeCell ref="T44:T45"/>
    <mergeCell ref="U44:U45"/>
    <mergeCell ref="V44:V45"/>
    <mergeCell ref="W44:W45"/>
    <mergeCell ref="X44:X45"/>
    <mergeCell ref="AC46:AC47"/>
    <mergeCell ref="AD46:AD47"/>
    <mergeCell ref="J46:J47"/>
    <mergeCell ref="K46:K47"/>
    <mergeCell ref="L46:L47"/>
    <mergeCell ref="M46:N47"/>
    <mergeCell ref="O46:O47"/>
    <mergeCell ref="P46:P47"/>
    <mergeCell ref="Y44:Y45"/>
    <mergeCell ref="Z44:Z45"/>
    <mergeCell ref="AA44:AA45"/>
    <mergeCell ref="W46:W47"/>
    <mergeCell ref="X46:X47"/>
    <mergeCell ref="Y46:Y47"/>
    <mergeCell ref="Z46:Z47"/>
    <mergeCell ref="AA46:AA47"/>
    <mergeCell ref="AD42:AD43"/>
    <mergeCell ref="J44:J45"/>
    <mergeCell ref="K44:K45"/>
    <mergeCell ref="L44:L45"/>
    <mergeCell ref="M44:N45"/>
    <mergeCell ref="O44:O45"/>
    <mergeCell ref="P44:P45"/>
    <mergeCell ref="Q44:Q45"/>
    <mergeCell ref="R44:R45"/>
    <mergeCell ref="W42:W43"/>
    <mergeCell ref="X42:X43"/>
    <mergeCell ref="Y42:Y43"/>
    <mergeCell ref="Z42:Z43"/>
    <mergeCell ref="AA42:AA43"/>
    <mergeCell ref="AB42:AB43"/>
    <mergeCell ref="Q42:Q43"/>
    <mergeCell ref="R42:R43"/>
    <mergeCell ref="S42:S43"/>
    <mergeCell ref="T42:T43"/>
    <mergeCell ref="U42:U43"/>
    <mergeCell ref="V42:V43"/>
    <mergeCell ref="J42:J43"/>
    <mergeCell ref="K42:K43"/>
    <mergeCell ref="AB44:AB45"/>
    <mergeCell ref="L42:L43"/>
    <mergeCell ref="M42:N43"/>
    <mergeCell ref="O42:O43"/>
    <mergeCell ref="P42:P43"/>
    <mergeCell ref="Y40:Y41"/>
    <mergeCell ref="Z40:Z41"/>
    <mergeCell ref="AA40:AA41"/>
    <mergeCell ref="AB40:AB41"/>
    <mergeCell ref="AC40:AC41"/>
    <mergeCell ref="AC42:AC43"/>
    <mergeCell ref="AD40:AD41"/>
    <mergeCell ref="S40:S41"/>
    <mergeCell ref="T40:T41"/>
    <mergeCell ref="U40:U41"/>
    <mergeCell ref="V40:V41"/>
    <mergeCell ref="W40:W41"/>
    <mergeCell ref="X40:X41"/>
    <mergeCell ref="AC38:AC39"/>
    <mergeCell ref="AD38:AD39"/>
    <mergeCell ref="X38:X39"/>
    <mergeCell ref="Y38:Y39"/>
    <mergeCell ref="Z38:Z39"/>
    <mergeCell ref="AA38:AA39"/>
    <mergeCell ref="AB38:AB39"/>
    <mergeCell ref="J40:J41"/>
    <mergeCell ref="K40:K41"/>
    <mergeCell ref="L40:L41"/>
    <mergeCell ref="M40:N41"/>
    <mergeCell ref="O40:O41"/>
    <mergeCell ref="P40:P41"/>
    <mergeCell ref="Q40:Q41"/>
    <mergeCell ref="R40:R41"/>
    <mergeCell ref="W38:W39"/>
    <mergeCell ref="Q38:Q39"/>
    <mergeCell ref="R38:R39"/>
    <mergeCell ref="S38:S39"/>
    <mergeCell ref="T38:T39"/>
    <mergeCell ref="U38:U39"/>
    <mergeCell ref="V38:V39"/>
    <mergeCell ref="J38:J39"/>
    <mergeCell ref="K38:K39"/>
    <mergeCell ref="L38:L39"/>
    <mergeCell ref="M38:N39"/>
    <mergeCell ref="O38:O39"/>
    <mergeCell ref="P38:P39"/>
    <mergeCell ref="AB36:AB37"/>
    <mergeCell ref="AC36:AC37"/>
    <mergeCell ref="AD36:AD37"/>
    <mergeCell ref="A1:AD2"/>
    <mergeCell ref="J27:K27"/>
    <mergeCell ref="M27:N27"/>
    <mergeCell ref="P27:AD27"/>
    <mergeCell ref="V36:V37"/>
    <mergeCell ref="W36:W37"/>
    <mergeCell ref="X36:X37"/>
    <mergeCell ref="Y36:Y37"/>
    <mergeCell ref="Z36:Z37"/>
    <mergeCell ref="AA36:AA37"/>
    <mergeCell ref="P36:P37"/>
    <mergeCell ref="Q36:Q37"/>
    <mergeCell ref="R36:R37"/>
    <mergeCell ref="S36:S37"/>
    <mergeCell ref="T36:T37"/>
    <mergeCell ref="U36:U37"/>
    <mergeCell ref="Z34:Z35"/>
    <mergeCell ref="AA34:AA35"/>
    <mergeCell ref="AB34:AB35"/>
    <mergeCell ref="AC34:AC35"/>
    <mergeCell ref="AD34:AD35"/>
    <mergeCell ref="J36:J37"/>
    <mergeCell ref="K36:K37"/>
    <mergeCell ref="L36:L37"/>
    <mergeCell ref="M36:N37"/>
    <mergeCell ref="O36:O37"/>
    <mergeCell ref="T34:T35"/>
    <mergeCell ref="U34:U35"/>
    <mergeCell ref="V34:V35"/>
    <mergeCell ref="W34:W35"/>
    <mergeCell ref="X34:X35"/>
    <mergeCell ref="Y34:Y35"/>
    <mergeCell ref="AD32:AD33"/>
    <mergeCell ref="J34:J35"/>
    <mergeCell ref="K34:K35"/>
    <mergeCell ref="L34:L35"/>
    <mergeCell ref="M34:N35"/>
    <mergeCell ref="O34:O35"/>
    <mergeCell ref="P34:P35"/>
    <mergeCell ref="Q34:Q35"/>
    <mergeCell ref="R34:R35"/>
    <mergeCell ref="S34:S35"/>
    <mergeCell ref="X32:X33"/>
    <mergeCell ref="Y32:Y33"/>
    <mergeCell ref="Z32:Z33"/>
    <mergeCell ref="AA32:AA33"/>
    <mergeCell ref="AB32:AB33"/>
    <mergeCell ref="AC32:AC33"/>
    <mergeCell ref="R32:R33"/>
    <mergeCell ref="S32:S33"/>
    <mergeCell ref="T32:T33"/>
    <mergeCell ref="U32:U33"/>
    <mergeCell ref="V32:V33"/>
    <mergeCell ref="W32:W33"/>
    <mergeCell ref="J32:J33"/>
    <mergeCell ref="K32:K33"/>
    <mergeCell ref="L32:L33"/>
    <mergeCell ref="M32:N33"/>
    <mergeCell ref="O32:O33"/>
    <mergeCell ref="P32:P33"/>
    <mergeCell ref="Q32:Q33"/>
    <mergeCell ref="V30:V31"/>
    <mergeCell ref="W30:W31"/>
    <mergeCell ref="P30:P31"/>
    <mergeCell ref="Q30:Q31"/>
    <mergeCell ref="R30:R31"/>
    <mergeCell ref="S30:S31"/>
    <mergeCell ref="T30:T31"/>
    <mergeCell ref="U30:U31"/>
    <mergeCell ref="AB28:AB29"/>
    <mergeCell ref="AC28:AC29"/>
    <mergeCell ref="AD28:AD29"/>
    <mergeCell ref="J30:J31"/>
    <mergeCell ref="K30:K31"/>
    <mergeCell ref="L30:L31"/>
    <mergeCell ref="M30:N31"/>
    <mergeCell ref="O30:O31"/>
    <mergeCell ref="T28:T29"/>
    <mergeCell ref="U28:U29"/>
    <mergeCell ref="V28:V29"/>
    <mergeCell ref="W28:W29"/>
    <mergeCell ref="X28:X29"/>
    <mergeCell ref="Y28:Y29"/>
    <mergeCell ref="AB30:AB31"/>
    <mergeCell ref="AC30:AC31"/>
    <mergeCell ref="AD30:AD31"/>
    <mergeCell ref="X30:X31"/>
    <mergeCell ref="Y30:Y31"/>
    <mergeCell ref="Z30:Z31"/>
    <mergeCell ref="AA30:AA31"/>
    <mergeCell ref="AD22:AD23"/>
    <mergeCell ref="J28:J29"/>
    <mergeCell ref="K28:K29"/>
    <mergeCell ref="L28:L29"/>
    <mergeCell ref="M28:N29"/>
    <mergeCell ref="O28:O29"/>
    <mergeCell ref="P28:P29"/>
    <mergeCell ref="Q28:Q29"/>
    <mergeCell ref="R28:R29"/>
    <mergeCell ref="S28:S29"/>
    <mergeCell ref="X22:X23"/>
    <mergeCell ref="Y22:Y23"/>
    <mergeCell ref="Z22:Z23"/>
    <mergeCell ref="AA22:AA23"/>
    <mergeCell ref="AB22:AB23"/>
    <mergeCell ref="AC22:AC23"/>
    <mergeCell ref="R22:R23"/>
    <mergeCell ref="S22:S23"/>
    <mergeCell ref="T22:T23"/>
    <mergeCell ref="U22:U23"/>
    <mergeCell ref="V22:V23"/>
    <mergeCell ref="W22:W23"/>
    <mergeCell ref="Z28:Z29"/>
    <mergeCell ref="AA28:AA29"/>
    <mergeCell ref="J22:J23"/>
    <mergeCell ref="K22:K23"/>
    <mergeCell ref="L22:L23"/>
    <mergeCell ref="M22:N23"/>
    <mergeCell ref="O22:O23"/>
    <mergeCell ref="P22:P23"/>
    <mergeCell ref="Q22:Q23"/>
    <mergeCell ref="V18:V19"/>
    <mergeCell ref="W18:W19"/>
    <mergeCell ref="P18:P19"/>
    <mergeCell ref="Q18:Q19"/>
    <mergeCell ref="R18:R19"/>
    <mergeCell ref="S18:S19"/>
    <mergeCell ref="T18:T19"/>
    <mergeCell ref="U18:U19"/>
    <mergeCell ref="S20:S21"/>
    <mergeCell ref="T20:T21"/>
    <mergeCell ref="U20:U21"/>
    <mergeCell ref="V20:V21"/>
    <mergeCell ref="W20:W21"/>
    <mergeCell ref="Z16:Z17"/>
    <mergeCell ref="AA16:AA17"/>
    <mergeCell ref="AB16:AB17"/>
    <mergeCell ref="AC16:AC17"/>
    <mergeCell ref="AD16:AD17"/>
    <mergeCell ref="J18:J19"/>
    <mergeCell ref="K18:K19"/>
    <mergeCell ref="L18:L19"/>
    <mergeCell ref="M18:N19"/>
    <mergeCell ref="O18:O19"/>
    <mergeCell ref="T16:T17"/>
    <mergeCell ref="U16:U17"/>
    <mergeCell ref="V16:V17"/>
    <mergeCell ref="W16:W17"/>
    <mergeCell ref="X16:X17"/>
    <mergeCell ref="Y16:Y17"/>
    <mergeCell ref="AB18:AB19"/>
    <mergeCell ref="AC18:AC19"/>
    <mergeCell ref="AD18:AD19"/>
    <mergeCell ref="X18:X19"/>
    <mergeCell ref="Y18:Y19"/>
    <mergeCell ref="Z18:Z19"/>
    <mergeCell ref="AA18:AA19"/>
    <mergeCell ref="J12:J13"/>
    <mergeCell ref="K12:K13"/>
    <mergeCell ref="L12:L13"/>
    <mergeCell ref="M12:N13"/>
    <mergeCell ref="O12:O13"/>
    <mergeCell ref="P12:P13"/>
    <mergeCell ref="Q12:Q13"/>
    <mergeCell ref="V10:V11"/>
    <mergeCell ref="W10:W11"/>
    <mergeCell ref="P10:P11"/>
    <mergeCell ref="Q10:Q11"/>
    <mergeCell ref="R10:R11"/>
    <mergeCell ref="S10:S11"/>
    <mergeCell ref="T10:T11"/>
    <mergeCell ref="U10:U11"/>
    <mergeCell ref="R12:R13"/>
    <mergeCell ref="S12:S13"/>
    <mergeCell ref="T12:T13"/>
    <mergeCell ref="U12:U13"/>
    <mergeCell ref="V12:V13"/>
    <mergeCell ref="W12:W13"/>
    <mergeCell ref="AD6:AD7"/>
    <mergeCell ref="J10:J11"/>
    <mergeCell ref="K10:K11"/>
    <mergeCell ref="L10:L11"/>
    <mergeCell ref="M10:N11"/>
    <mergeCell ref="O10:O11"/>
    <mergeCell ref="T6:T7"/>
    <mergeCell ref="U6:U7"/>
    <mergeCell ref="V6:V7"/>
    <mergeCell ref="W6:W7"/>
    <mergeCell ref="X6:X7"/>
    <mergeCell ref="Y6:Y7"/>
    <mergeCell ref="AB10:AB11"/>
    <mergeCell ref="AC10:AC11"/>
    <mergeCell ref="AD10:AD11"/>
    <mergeCell ref="X10:X11"/>
    <mergeCell ref="Y10:Y11"/>
    <mergeCell ref="Z10:Z11"/>
    <mergeCell ref="AA10:AA11"/>
    <mergeCell ref="J6:J7"/>
    <mergeCell ref="K6:K7"/>
    <mergeCell ref="L6:L7"/>
    <mergeCell ref="M6:N7"/>
    <mergeCell ref="O6:O7"/>
    <mergeCell ref="J3:K3"/>
    <mergeCell ref="M3:N3"/>
    <mergeCell ref="P3:AD3"/>
    <mergeCell ref="J4:J5"/>
    <mergeCell ref="K4:K5"/>
    <mergeCell ref="L4:L5"/>
    <mergeCell ref="M4:N5"/>
    <mergeCell ref="O4:O5"/>
    <mergeCell ref="P4:P5"/>
    <mergeCell ref="Q4:Q5"/>
    <mergeCell ref="AD4:AD5"/>
    <mergeCell ref="X4:X5"/>
    <mergeCell ref="Y4:Y5"/>
    <mergeCell ref="Z4:Z5"/>
    <mergeCell ref="AA4:AA5"/>
    <mergeCell ref="AB4:AB5"/>
    <mergeCell ref="AC4:AC5"/>
    <mergeCell ref="R4:R5"/>
    <mergeCell ref="S4:S5"/>
    <mergeCell ref="T4:T5"/>
    <mergeCell ref="U4:U5"/>
    <mergeCell ref="V4:V5"/>
    <mergeCell ref="W4:W5"/>
    <mergeCell ref="Z6:Z7"/>
    <mergeCell ref="AA6:AA7"/>
    <mergeCell ref="AB6:AB7"/>
    <mergeCell ref="AC6:AC7"/>
    <mergeCell ref="L8:L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J8:J9"/>
    <mergeCell ref="M8:N9"/>
    <mergeCell ref="O8:O9"/>
    <mergeCell ref="P8:P9"/>
    <mergeCell ref="Q8:Q9"/>
    <mergeCell ref="R8:R9"/>
    <mergeCell ref="S8:S9"/>
    <mergeCell ref="T8:T9"/>
    <mergeCell ref="P6:P7"/>
    <mergeCell ref="Q6:Q7"/>
    <mergeCell ref="R6:R7"/>
    <mergeCell ref="S6:S7"/>
    <mergeCell ref="AD8:AD9"/>
    <mergeCell ref="L14:L15"/>
    <mergeCell ref="K14:K15"/>
    <mergeCell ref="M14:N15"/>
    <mergeCell ref="O14:O15"/>
    <mergeCell ref="P14:P15"/>
    <mergeCell ref="Q14:Q15"/>
    <mergeCell ref="R14:R15"/>
    <mergeCell ref="S14:S15"/>
    <mergeCell ref="T14:T15"/>
    <mergeCell ref="U14:U15"/>
    <mergeCell ref="V14:V15"/>
    <mergeCell ref="W14:W15"/>
    <mergeCell ref="X14:X15"/>
    <mergeCell ref="K8:K9"/>
    <mergeCell ref="AD12:AD13"/>
    <mergeCell ref="X12:X13"/>
    <mergeCell ref="Y12:Y13"/>
    <mergeCell ref="Z12:Z13"/>
    <mergeCell ref="AA12:AA13"/>
    <mergeCell ref="AB12:AB13"/>
    <mergeCell ref="AC12:AC13"/>
    <mergeCell ref="X20:X21"/>
    <mergeCell ref="J14:J15"/>
    <mergeCell ref="J20:J21"/>
    <mergeCell ref="K20:K21"/>
    <mergeCell ref="L20:L21"/>
    <mergeCell ref="M20:N21"/>
    <mergeCell ref="O20:O21"/>
    <mergeCell ref="P20:P21"/>
    <mergeCell ref="Q20:Q21"/>
    <mergeCell ref="R20:R21"/>
    <mergeCell ref="J16:J17"/>
    <mergeCell ref="K16:K17"/>
    <mergeCell ref="L16:L17"/>
    <mergeCell ref="M16:N17"/>
    <mergeCell ref="O16:O17"/>
    <mergeCell ref="P16:P17"/>
    <mergeCell ref="Q16:Q17"/>
    <mergeCell ref="R16:R17"/>
    <mergeCell ref="S16:S17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32"/>
  <sheetViews>
    <sheetView showGridLines="0" workbookViewId="0">
      <selection activeCell="E19" sqref="E19"/>
    </sheetView>
  </sheetViews>
  <sheetFormatPr baseColWidth="10" defaultRowHeight="15" x14ac:dyDescent="0.25"/>
  <cols>
    <col min="12" max="12" width="13.42578125" customWidth="1"/>
  </cols>
  <sheetData>
    <row r="1" spans="1:30" x14ac:dyDescent="0.25">
      <c r="A1" s="597" t="s">
        <v>161</v>
      </c>
      <c r="B1" s="598"/>
      <c r="C1" s="598"/>
      <c r="D1" s="598"/>
      <c r="E1" s="598"/>
      <c r="F1" s="598"/>
      <c r="G1" s="598"/>
      <c r="H1" s="598"/>
      <c r="I1" s="598"/>
      <c r="J1" s="598"/>
      <c r="K1" s="598"/>
      <c r="L1" s="598"/>
      <c r="M1" s="598"/>
      <c r="N1" s="598"/>
      <c r="O1" s="598"/>
      <c r="P1" s="598"/>
      <c r="Q1" s="598"/>
      <c r="R1" s="598"/>
      <c r="S1" s="598"/>
      <c r="T1" s="598"/>
      <c r="U1" s="598"/>
      <c r="V1" s="598"/>
      <c r="W1" s="598"/>
      <c r="X1" s="598"/>
      <c r="Y1" s="598"/>
      <c r="Z1" s="598"/>
      <c r="AA1" s="598"/>
      <c r="AB1" s="598"/>
      <c r="AC1" s="598"/>
      <c r="AD1" s="598"/>
    </row>
    <row r="2" spans="1:30" ht="15.75" thickBot="1" x14ac:dyDescent="0.3">
      <c r="A2" s="598"/>
      <c r="B2" s="598"/>
      <c r="C2" s="598"/>
      <c r="D2" s="598"/>
      <c r="E2" s="598"/>
      <c r="F2" s="598"/>
      <c r="G2" s="598"/>
      <c r="H2" s="598"/>
      <c r="I2" s="598"/>
      <c r="J2" s="598"/>
      <c r="K2" s="598"/>
      <c r="L2" s="598"/>
      <c r="M2" s="598"/>
      <c r="N2" s="598"/>
      <c r="O2" s="598"/>
      <c r="P2" s="598"/>
      <c r="Q2" s="598"/>
      <c r="R2" s="598"/>
      <c r="S2" s="598"/>
      <c r="T2" s="598"/>
      <c r="U2" s="598"/>
      <c r="V2" s="598"/>
      <c r="W2" s="598"/>
      <c r="X2" s="598"/>
      <c r="Y2" s="598"/>
      <c r="Z2" s="598"/>
      <c r="AA2" s="598"/>
      <c r="AB2" s="598"/>
      <c r="AC2" s="598"/>
      <c r="AD2" s="598"/>
    </row>
    <row r="3" spans="1:30" ht="45.75" thickBot="1" x14ac:dyDescent="0.3">
      <c r="J3" s="588" t="s">
        <v>103</v>
      </c>
      <c r="K3" s="589"/>
      <c r="L3" s="47" t="s">
        <v>162</v>
      </c>
      <c r="M3" s="590" t="s">
        <v>82</v>
      </c>
      <c r="N3" s="591"/>
      <c r="O3" s="48" t="s">
        <v>102</v>
      </c>
      <c r="P3" s="592" t="s">
        <v>83</v>
      </c>
      <c r="Q3" s="593"/>
      <c r="R3" s="593"/>
      <c r="S3" s="593"/>
      <c r="T3" s="593"/>
      <c r="U3" s="593"/>
      <c r="V3" s="593"/>
      <c r="W3" s="593"/>
      <c r="X3" s="593"/>
      <c r="Y3" s="593"/>
      <c r="Z3" s="593"/>
      <c r="AA3" s="593"/>
      <c r="AB3" s="593"/>
      <c r="AC3" s="593"/>
      <c r="AD3" s="594"/>
    </row>
    <row r="4" spans="1:30" x14ac:dyDescent="0.25">
      <c r="J4" s="595"/>
      <c r="K4" s="410"/>
      <c r="L4" s="385">
        <v>5</v>
      </c>
      <c r="M4" s="412" t="s">
        <v>163</v>
      </c>
      <c r="N4" s="339"/>
      <c r="O4" s="414">
        <v>1</v>
      </c>
      <c r="P4" s="406"/>
      <c r="Q4" s="388" t="s">
        <v>113</v>
      </c>
      <c r="R4" s="387">
        <f>(14*J4)</f>
        <v>0</v>
      </c>
      <c r="S4" s="582"/>
      <c r="T4" s="584" t="s">
        <v>164</v>
      </c>
      <c r="U4" s="586">
        <f>(1*J4)</f>
        <v>0</v>
      </c>
      <c r="V4" s="410"/>
      <c r="W4" s="385"/>
      <c r="X4" s="387"/>
      <c r="Y4" s="582"/>
      <c r="Z4" s="584"/>
      <c r="AA4" s="586"/>
      <c r="AB4" s="410"/>
      <c r="AC4" s="385"/>
      <c r="AD4" s="387"/>
    </row>
    <row r="5" spans="1:30" ht="15.75" thickBot="1" x14ac:dyDescent="0.3">
      <c r="J5" s="596"/>
      <c r="K5" s="411"/>
      <c r="L5" s="386"/>
      <c r="M5" s="413"/>
      <c r="N5" s="341"/>
      <c r="O5" s="415"/>
      <c r="P5" s="407"/>
      <c r="Q5" s="389"/>
      <c r="R5" s="302"/>
      <c r="S5" s="583"/>
      <c r="T5" s="585"/>
      <c r="U5" s="587"/>
      <c r="V5" s="411"/>
      <c r="W5" s="386"/>
      <c r="X5" s="302"/>
      <c r="Y5" s="583"/>
      <c r="Z5" s="585"/>
      <c r="AA5" s="587"/>
      <c r="AB5" s="411"/>
      <c r="AC5" s="386"/>
      <c r="AD5" s="302"/>
    </row>
    <row r="6" spans="1:30" x14ac:dyDescent="0.25">
      <c r="J6" s="595"/>
      <c r="K6" s="410"/>
      <c r="L6" s="385">
        <v>11</v>
      </c>
      <c r="M6" s="412" t="s">
        <v>542</v>
      </c>
      <c r="N6" s="339"/>
      <c r="O6" s="414">
        <v>1</v>
      </c>
      <c r="P6" s="406"/>
      <c r="Q6" s="388" t="s">
        <v>113</v>
      </c>
      <c r="R6" s="387">
        <f>(14*J6)</f>
        <v>0</v>
      </c>
      <c r="S6" s="582"/>
      <c r="T6" s="584" t="s">
        <v>543</v>
      </c>
      <c r="U6" s="586">
        <f>(1*J6)</f>
        <v>0</v>
      </c>
      <c r="V6" s="410"/>
      <c r="W6" s="385"/>
      <c r="X6" s="387"/>
      <c r="Y6" s="582"/>
      <c r="Z6" s="584"/>
      <c r="AA6" s="586"/>
      <c r="AB6" s="410"/>
      <c r="AC6" s="385"/>
      <c r="AD6" s="387"/>
    </row>
    <row r="7" spans="1:30" ht="15.75" thickBot="1" x14ac:dyDescent="0.3">
      <c r="J7" s="596"/>
      <c r="K7" s="411"/>
      <c r="L7" s="386"/>
      <c r="M7" s="413"/>
      <c r="N7" s="341"/>
      <c r="O7" s="415"/>
      <c r="P7" s="407"/>
      <c r="Q7" s="389"/>
      <c r="R7" s="302"/>
      <c r="S7" s="583"/>
      <c r="T7" s="585"/>
      <c r="U7" s="587"/>
      <c r="V7" s="411"/>
      <c r="W7" s="386"/>
      <c r="X7" s="302"/>
      <c r="Y7" s="583"/>
      <c r="Z7" s="585"/>
      <c r="AA7" s="587"/>
      <c r="AB7" s="411"/>
      <c r="AC7" s="386"/>
      <c r="AD7" s="302"/>
    </row>
    <row r="8" spans="1:30" x14ac:dyDescent="0.25">
      <c r="J8" s="595"/>
      <c r="K8" s="410"/>
      <c r="L8" s="385">
        <v>14</v>
      </c>
      <c r="M8" s="412" t="s">
        <v>544</v>
      </c>
      <c r="N8" s="339"/>
      <c r="O8" s="414"/>
      <c r="P8" s="406"/>
      <c r="Q8" s="388" t="s">
        <v>113</v>
      </c>
      <c r="R8" s="387">
        <f>(14*J8)</f>
        <v>0</v>
      </c>
      <c r="S8" s="582"/>
      <c r="T8" s="584" t="s">
        <v>96</v>
      </c>
      <c r="U8" s="586">
        <f>(1*J8)</f>
        <v>0</v>
      </c>
      <c r="V8" s="410"/>
      <c r="W8" s="385"/>
      <c r="X8" s="387"/>
      <c r="Y8" s="582"/>
      <c r="Z8" s="584"/>
      <c r="AA8" s="586"/>
      <c r="AB8" s="410"/>
      <c r="AC8" s="385"/>
      <c r="AD8" s="387"/>
    </row>
    <row r="9" spans="1:30" ht="15.75" thickBot="1" x14ac:dyDescent="0.3">
      <c r="J9" s="596"/>
      <c r="K9" s="411"/>
      <c r="L9" s="386"/>
      <c r="M9" s="413"/>
      <c r="N9" s="341"/>
      <c r="O9" s="415"/>
      <c r="P9" s="407"/>
      <c r="Q9" s="389"/>
      <c r="R9" s="302"/>
      <c r="S9" s="583"/>
      <c r="T9" s="585"/>
      <c r="U9" s="587"/>
      <c r="V9" s="411"/>
      <c r="W9" s="386"/>
      <c r="X9" s="302"/>
      <c r="Y9" s="583"/>
      <c r="Z9" s="585"/>
      <c r="AA9" s="587"/>
      <c r="AB9" s="411"/>
      <c r="AC9" s="386"/>
      <c r="AD9" s="302"/>
    </row>
    <row r="10" spans="1:30" x14ac:dyDescent="0.25">
      <c r="J10" s="595"/>
      <c r="K10" s="410"/>
      <c r="L10" s="385">
        <v>20</v>
      </c>
      <c r="M10" s="412" t="s">
        <v>166</v>
      </c>
      <c r="N10" s="339"/>
      <c r="O10" s="414">
        <v>1</v>
      </c>
      <c r="P10" s="406"/>
      <c r="Q10" s="388" t="s">
        <v>113</v>
      </c>
      <c r="R10" s="387">
        <f>(14*J10)</f>
        <v>0</v>
      </c>
      <c r="S10" s="582"/>
      <c r="T10" s="584" t="s">
        <v>94</v>
      </c>
      <c r="U10" s="586">
        <f>(1*J10)</f>
        <v>0</v>
      </c>
      <c r="V10" s="410"/>
      <c r="W10" s="385"/>
      <c r="X10" s="387"/>
      <c r="Y10" s="582"/>
      <c r="Z10" s="584"/>
      <c r="AA10" s="586"/>
      <c r="AB10" s="410"/>
      <c r="AC10" s="385"/>
      <c r="AD10" s="387"/>
    </row>
    <row r="11" spans="1:30" ht="15.75" thickBot="1" x14ac:dyDescent="0.3">
      <c r="J11" s="596"/>
      <c r="K11" s="411"/>
      <c r="L11" s="386"/>
      <c r="M11" s="413"/>
      <c r="N11" s="341"/>
      <c r="O11" s="415"/>
      <c r="P11" s="407"/>
      <c r="Q11" s="389"/>
      <c r="R11" s="302"/>
      <c r="S11" s="583"/>
      <c r="T11" s="585"/>
      <c r="U11" s="587"/>
      <c r="V11" s="411"/>
      <c r="W11" s="386"/>
      <c r="X11" s="302"/>
      <c r="Y11" s="583"/>
      <c r="Z11" s="585"/>
      <c r="AA11" s="587"/>
      <c r="AB11" s="411"/>
      <c r="AC11" s="386"/>
      <c r="AD11" s="302"/>
    </row>
    <row r="12" spans="1:30" x14ac:dyDescent="0.25">
      <c r="J12" s="595"/>
      <c r="K12" s="410"/>
      <c r="L12" s="385">
        <v>24</v>
      </c>
      <c r="M12" s="412" t="s">
        <v>545</v>
      </c>
      <c r="N12" s="339"/>
      <c r="O12" s="414">
        <v>1</v>
      </c>
      <c r="P12" s="406"/>
      <c r="Q12" s="388" t="s">
        <v>113</v>
      </c>
      <c r="R12" s="387">
        <f>(14*J12)</f>
        <v>0</v>
      </c>
      <c r="S12" s="582"/>
      <c r="T12" s="584" t="s">
        <v>546</v>
      </c>
      <c r="U12" s="586">
        <f>(1*J12)</f>
        <v>0</v>
      </c>
      <c r="V12" s="410"/>
      <c r="W12" s="385"/>
      <c r="X12" s="387"/>
      <c r="Y12" s="582"/>
      <c r="Z12" s="584"/>
      <c r="AA12" s="586"/>
      <c r="AB12" s="410"/>
      <c r="AC12" s="385"/>
      <c r="AD12" s="387"/>
    </row>
    <row r="13" spans="1:30" ht="15.75" thickBot="1" x14ac:dyDescent="0.3">
      <c r="J13" s="596"/>
      <c r="K13" s="411"/>
      <c r="L13" s="386"/>
      <c r="M13" s="413"/>
      <c r="N13" s="341"/>
      <c r="O13" s="415"/>
      <c r="P13" s="420"/>
      <c r="Q13" s="421"/>
      <c r="R13" s="302"/>
      <c r="S13" s="583"/>
      <c r="T13" s="585"/>
      <c r="U13" s="587"/>
      <c r="V13" s="411"/>
      <c r="W13" s="386"/>
      <c r="X13" s="302"/>
      <c r="Y13" s="583"/>
      <c r="Z13" s="585"/>
      <c r="AA13" s="587"/>
      <c r="AB13" s="411"/>
      <c r="AC13" s="386"/>
      <c r="AD13" s="302"/>
    </row>
    <row r="17" spans="10:30" ht="15.75" thickBot="1" x14ac:dyDescent="0.3"/>
    <row r="18" spans="10:30" ht="45.75" thickBot="1" x14ac:dyDescent="0.3">
      <c r="J18" s="588" t="s">
        <v>103</v>
      </c>
      <c r="K18" s="589"/>
      <c r="L18" s="47" t="s">
        <v>162</v>
      </c>
      <c r="M18" s="590" t="s">
        <v>82</v>
      </c>
      <c r="N18" s="591"/>
      <c r="O18" s="48" t="s">
        <v>102</v>
      </c>
      <c r="P18" s="592" t="s">
        <v>83</v>
      </c>
      <c r="Q18" s="593"/>
      <c r="R18" s="593"/>
      <c r="S18" s="593"/>
      <c r="T18" s="593"/>
      <c r="U18" s="593"/>
      <c r="V18" s="593"/>
      <c r="W18" s="593"/>
      <c r="X18" s="593"/>
      <c r="Y18" s="593"/>
      <c r="Z18" s="593"/>
      <c r="AA18" s="593"/>
      <c r="AB18" s="593"/>
      <c r="AC18" s="593"/>
      <c r="AD18" s="594"/>
    </row>
    <row r="19" spans="10:30" x14ac:dyDescent="0.25">
      <c r="J19" s="595"/>
      <c r="K19" s="410"/>
      <c r="L19" s="385"/>
      <c r="M19" s="412"/>
      <c r="N19" s="339"/>
      <c r="O19" s="414"/>
      <c r="P19" s="410"/>
      <c r="Q19" s="385"/>
      <c r="R19" s="387"/>
      <c r="S19" s="582"/>
      <c r="T19" s="584"/>
      <c r="U19" s="586"/>
      <c r="V19" s="410"/>
      <c r="W19" s="385"/>
      <c r="X19" s="387"/>
      <c r="Y19" s="582"/>
      <c r="Z19" s="584"/>
      <c r="AA19" s="586"/>
      <c r="AB19" s="410"/>
      <c r="AC19" s="385"/>
      <c r="AD19" s="387"/>
    </row>
    <row r="20" spans="10:30" ht="15.75" thickBot="1" x14ac:dyDescent="0.3">
      <c r="J20" s="596"/>
      <c r="K20" s="411"/>
      <c r="L20" s="386"/>
      <c r="M20" s="413"/>
      <c r="N20" s="341"/>
      <c r="O20" s="415"/>
      <c r="P20" s="411"/>
      <c r="Q20" s="386"/>
      <c r="R20" s="302"/>
      <c r="S20" s="583"/>
      <c r="T20" s="585"/>
      <c r="U20" s="587"/>
      <c r="V20" s="411"/>
      <c r="W20" s="386"/>
      <c r="X20" s="302"/>
      <c r="Y20" s="583"/>
      <c r="Z20" s="585"/>
      <c r="AA20" s="587"/>
      <c r="AB20" s="411"/>
      <c r="AC20" s="386"/>
      <c r="AD20" s="302"/>
    </row>
    <row r="21" spans="10:30" x14ac:dyDescent="0.25">
      <c r="J21" s="595"/>
      <c r="K21" s="410"/>
      <c r="L21" s="385"/>
      <c r="M21" s="412"/>
      <c r="N21" s="339"/>
      <c r="O21" s="414"/>
      <c r="P21" s="410"/>
      <c r="Q21" s="418"/>
      <c r="R21" s="387"/>
      <c r="S21" s="582"/>
      <c r="T21" s="584"/>
      <c r="U21" s="586"/>
      <c r="V21" s="410"/>
      <c r="W21" s="385"/>
      <c r="X21" s="387"/>
      <c r="Y21" s="582"/>
      <c r="Z21" s="584"/>
      <c r="AA21" s="586"/>
      <c r="AB21" s="410"/>
      <c r="AC21" s="385"/>
      <c r="AD21" s="387"/>
    </row>
    <row r="22" spans="10:30" ht="15.75" thickBot="1" x14ac:dyDescent="0.3">
      <c r="J22" s="596"/>
      <c r="K22" s="411"/>
      <c r="L22" s="386"/>
      <c r="M22" s="413"/>
      <c r="N22" s="341"/>
      <c r="O22" s="415"/>
      <c r="P22" s="411"/>
      <c r="Q22" s="419"/>
      <c r="R22" s="302"/>
      <c r="S22" s="583"/>
      <c r="T22" s="585"/>
      <c r="U22" s="587"/>
      <c r="V22" s="411"/>
      <c r="W22" s="386"/>
      <c r="X22" s="302"/>
      <c r="Y22" s="583"/>
      <c r="Z22" s="585"/>
      <c r="AA22" s="587"/>
      <c r="AB22" s="411"/>
      <c r="AC22" s="386"/>
      <c r="AD22" s="302"/>
    </row>
    <row r="23" spans="10:30" x14ac:dyDescent="0.25">
      <c r="J23" s="595"/>
      <c r="K23" s="410"/>
      <c r="L23" s="385"/>
      <c r="M23" s="412"/>
      <c r="N23" s="339"/>
      <c r="O23" s="414"/>
      <c r="P23" s="410"/>
      <c r="Q23" s="385"/>
      <c r="R23" s="387"/>
      <c r="S23" s="582"/>
      <c r="T23" s="584"/>
      <c r="U23" s="586"/>
      <c r="V23" s="410"/>
      <c r="W23" s="385"/>
      <c r="X23" s="387"/>
      <c r="Y23" s="582"/>
      <c r="Z23" s="584"/>
      <c r="AA23" s="586"/>
      <c r="AB23" s="410"/>
      <c r="AC23" s="385"/>
      <c r="AD23" s="387"/>
    </row>
    <row r="24" spans="10:30" ht="15.75" thickBot="1" x14ac:dyDescent="0.3">
      <c r="J24" s="596"/>
      <c r="K24" s="411"/>
      <c r="L24" s="386"/>
      <c r="M24" s="413"/>
      <c r="N24" s="341"/>
      <c r="O24" s="415"/>
      <c r="P24" s="411"/>
      <c r="Q24" s="386"/>
      <c r="R24" s="302"/>
      <c r="S24" s="583"/>
      <c r="T24" s="585"/>
      <c r="U24" s="587"/>
      <c r="V24" s="411"/>
      <c r="W24" s="386"/>
      <c r="X24" s="302"/>
      <c r="Y24" s="583"/>
      <c r="Z24" s="585"/>
      <c r="AA24" s="587"/>
      <c r="AB24" s="411"/>
      <c r="AC24" s="386"/>
      <c r="AD24" s="302"/>
    </row>
    <row r="25" spans="10:30" x14ac:dyDescent="0.25">
      <c r="J25" s="595"/>
      <c r="K25" s="410"/>
      <c r="L25" s="385"/>
      <c r="M25" s="412"/>
      <c r="N25" s="339"/>
      <c r="O25" s="414"/>
      <c r="P25" s="410"/>
      <c r="Q25" s="385"/>
      <c r="R25" s="387"/>
      <c r="S25" s="582"/>
      <c r="T25" s="584"/>
      <c r="U25" s="586"/>
      <c r="V25" s="410"/>
      <c r="W25" s="385"/>
      <c r="X25" s="387"/>
      <c r="Y25" s="582"/>
      <c r="Z25" s="584"/>
      <c r="AA25" s="586"/>
      <c r="AB25" s="410"/>
      <c r="AC25" s="385"/>
      <c r="AD25" s="387"/>
    </row>
    <row r="26" spans="10:30" ht="15.75" thickBot="1" x14ac:dyDescent="0.3">
      <c r="J26" s="596"/>
      <c r="K26" s="411"/>
      <c r="L26" s="386"/>
      <c r="M26" s="413"/>
      <c r="N26" s="341"/>
      <c r="O26" s="415"/>
      <c r="P26" s="411"/>
      <c r="Q26" s="386"/>
      <c r="R26" s="302"/>
      <c r="S26" s="583"/>
      <c r="T26" s="585"/>
      <c r="U26" s="587"/>
      <c r="V26" s="411"/>
      <c r="W26" s="386"/>
      <c r="X26" s="302"/>
      <c r="Y26" s="583"/>
      <c r="Z26" s="585"/>
      <c r="AA26" s="587"/>
      <c r="AB26" s="411"/>
      <c r="AC26" s="386"/>
      <c r="AD26" s="302"/>
    </row>
    <row r="27" spans="10:30" x14ac:dyDescent="0.25">
      <c r="J27" s="595"/>
      <c r="K27" s="410"/>
      <c r="L27" s="385"/>
      <c r="M27" s="412"/>
      <c r="N27" s="339"/>
      <c r="O27" s="414"/>
      <c r="P27" s="410"/>
      <c r="Q27" s="418"/>
      <c r="R27" s="387"/>
      <c r="S27" s="582"/>
      <c r="T27" s="584"/>
      <c r="U27" s="586"/>
      <c r="V27" s="410"/>
      <c r="W27" s="385"/>
      <c r="X27" s="387"/>
      <c r="Y27" s="582"/>
      <c r="Z27" s="584"/>
      <c r="AA27" s="586"/>
      <c r="AB27" s="410"/>
      <c r="AC27" s="385"/>
      <c r="AD27" s="387"/>
    </row>
    <row r="28" spans="10:30" ht="15.75" thickBot="1" x14ac:dyDescent="0.3">
      <c r="J28" s="596"/>
      <c r="K28" s="411"/>
      <c r="L28" s="386"/>
      <c r="M28" s="413"/>
      <c r="N28" s="341"/>
      <c r="O28" s="415"/>
      <c r="P28" s="411"/>
      <c r="Q28" s="419"/>
      <c r="R28" s="302"/>
      <c r="S28" s="583"/>
      <c r="T28" s="585"/>
      <c r="U28" s="587"/>
      <c r="V28" s="411"/>
      <c r="W28" s="386"/>
      <c r="X28" s="302"/>
      <c r="Y28" s="583"/>
      <c r="Z28" s="585"/>
      <c r="AA28" s="587"/>
      <c r="AB28" s="411"/>
      <c r="AC28" s="386"/>
      <c r="AD28" s="302"/>
    </row>
    <row r="29" spans="10:30" x14ac:dyDescent="0.25">
      <c r="J29" s="595"/>
      <c r="K29" s="410"/>
      <c r="L29" s="385"/>
      <c r="M29" s="412"/>
      <c r="N29" s="339"/>
      <c r="O29" s="414"/>
      <c r="P29" s="410"/>
      <c r="Q29" s="385"/>
      <c r="R29" s="387"/>
      <c r="S29" s="582"/>
      <c r="T29" s="584"/>
      <c r="U29" s="586"/>
      <c r="V29" s="410"/>
      <c r="W29" s="385"/>
      <c r="X29" s="387"/>
      <c r="Y29" s="582"/>
      <c r="Z29" s="584"/>
      <c r="AA29" s="586"/>
      <c r="AB29" s="410"/>
      <c r="AC29" s="385"/>
      <c r="AD29" s="387"/>
    </row>
    <row r="30" spans="10:30" ht="15.75" thickBot="1" x14ac:dyDescent="0.3">
      <c r="J30" s="596"/>
      <c r="K30" s="411"/>
      <c r="L30" s="386"/>
      <c r="M30" s="413"/>
      <c r="N30" s="341"/>
      <c r="O30" s="415"/>
      <c r="P30" s="411"/>
      <c r="Q30" s="386"/>
      <c r="R30" s="302"/>
      <c r="S30" s="583"/>
      <c r="T30" s="585"/>
      <c r="U30" s="587"/>
      <c r="V30" s="411"/>
      <c r="W30" s="386"/>
      <c r="X30" s="302"/>
      <c r="Y30" s="583"/>
      <c r="Z30" s="585"/>
      <c r="AA30" s="587"/>
      <c r="AB30" s="411"/>
      <c r="AC30" s="386"/>
      <c r="AD30" s="302"/>
    </row>
    <row r="31" spans="10:30" x14ac:dyDescent="0.25">
      <c r="J31" s="595"/>
      <c r="K31" s="410"/>
      <c r="L31" s="385"/>
      <c r="M31" s="412"/>
      <c r="N31" s="339"/>
      <c r="O31" s="414"/>
      <c r="P31" s="410"/>
      <c r="Q31" s="385"/>
      <c r="R31" s="387"/>
      <c r="S31" s="582"/>
      <c r="T31" s="584"/>
      <c r="U31" s="586"/>
      <c r="V31" s="410"/>
      <c r="W31" s="385"/>
      <c r="X31" s="387"/>
      <c r="Y31" s="582"/>
      <c r="Z31" s="584"/>
      <c r="AA31" s="586"/>
      <c r="AB31" s="410"/>
      <c r="AC31" s="385"/>
      <c r="AD31" s="387"/>
    </row>
    <row r="32" spans="10:30" ht="15.75" thickBot="1" x14ac:dyDescent="0.3">
      <c r="J32" s="596"/>
      <c r="K32" s="411"/>
      <c r="L32" s="386"/>
      <c r="M32" s="413"/>
      <c r="N32" s="341"/>
      <c r="O32" s="415"/>
      <c r="P32" s="411"/>
      <c r="Q32" s="386"/>
      <c r="R32" s="302"/>
      <c r="S32" s="583"/>
      <c r="T32" s="585"/>
      <c r="U32" s="587"/>
      <c r="V32" s="411"/>
      <c r="W32" s="386"/>
      <c r="X32" s="302"/>
      <c r="Y32" s="583"/>
      <c r="Z32" s="585"/>
      <c r="AA32" s="587"/>
      <c r="AB32" s="411"/>
      <c r="AC32" s="386"/>
      <c r="AD32" s="302"/>
    </row>
  </sheetData>
  <mergeCells count="247">
    <mergeCell ref="AB31:AB32"/>
    <mergeCell ref="AC31:AC32"/>
    <mergeCell ref="AD31:AD32"/>
    <mergeCell ref="A1:AD2"/>
    <mergeCell ref="J18:K18"/>
    <mergeCell ref="M18:N18"/>
    <mergeCell ref="P18:AD18"/>
    <mergeCell ref="V31:V32"/>
    <mergeCell ref="W31:W32"/>
    <mergeCell ref="X31:X32"/>
    <mergeCell ref="Y31:Y32"/>
    <mergeCell ref="Z31:Z32"/>
    <mergeCell ref="AA31:AA32"/>
    <mergeCell ref="P31:P32"/>
    <mergeCell ref="Q31:Q32"/>
    <mergeCell ref="R31:R32"/>
    <mergeCell ref="S31:S32"/>
    <mergeCell ref="T31:T32"/>
    <mergeCell ref="U31:U32"/>
    <mergeCell ref="Z29:Z30"/>
    <mergeCell ref="AA29:AA30"/>
    <mergeCell ref="AB29:AB30"/>
    <mergeCell ref="AC29:AC30"/>
    <mergeCell ref="AD29:AD30"/>
    <mergeCell ref="J31:J32"/>
    <mergeCell ref="K31:K32"/>
    <mergeCell ref="L31:L32"/>
    <mergeCell ref="M31:N32"/>
    <mergeCell ref="O31:O32"/>
    <mergeCell ref="T29:T30"/>
    <mergeCell ref="U29:U30"/>
    <mergeCell ref="V29:V30"/>
    <mergeCell ref="W29:W30"/>
    <mergeCell ref="X29:X30"/>
    <mergeCell ref="Y29:Y30"/>
    <mergeCell ref="AD27:AD28"/>
    <mergeCell ref="J29:J30"/>
    <mergeCell ref="K29:K30"/>
    <mergeCell ref="L29:L30"/>
    <mergeCell ref="M29:N30"/>
    <mergeCell ref="O29:O30"/>
    <mergeCell ref="P29:P30"/>
    <mergeCell ref="Q29:Q30"/>
    <mergeCell ref="R29:R30"/>
    <mergeCell ref="S29:S30"/>
    <mergeCell ref="X27:X28"/>
    <mergeCell ref="Y27:Y28"/>
    <mergeCell ref="Z27:Z28"/>
    <mergeCell ref="AA27:AA28"/>
    <mergeCell ref="AB27:AB28"/>
    <mergeCell ref="AC27:AC28"/>
    <mergeCell ref="R27:R28"/>
    <mergeCell ref="S27:S28"/>
    <mergeCell ref="T27:T28"/>
    <mergeCell ref="U27:U28"/>
    <mergeCell ref="V27:V28"/>
    <mergeCell ref="W27:W28"/>
    <mergeCell ref="J27:J28"/>
    <mergeCell ref="K27:K28"/>
    <mergeCell ref="L27:L28"/>
    <mergeCell ref="M27:N28"/>
    <mergeCell ref="O27:O28"/>
    <mergeCell ref="P27:P28"/>
    <mergeCell ref="Q27:Q28"/>
    <mergeCell ref="V25:V26"/>
    <mergeCell ref="W25:W26"/>
    <mergeCell ref="P25:P26"/>
    <mergeCell ref="Q25:Q26"/>
    <mergeCell ref="R25:R26"/>
    <mergeCell ref="S25:S26"/>
    <mergeCell ref="T25:T26"/>
    <mergeCell ref="U25:U26"/>
    <mergeCell ref="AB23:AB24"/>
    <mergeCell ref="AC23:AC24"/>
    <mergeCell ref="AD23:AD24"/>
    <mergeCell ref="J25:J26"/>
    <mergeCell ref="K25:K26"/>
    <mergeCell ref="L25:L26"/>
    <mergeCell ref="M25:N26"/>
    <mergeCell ref="O25:O26"/>
    <mergeCell ref="T23:T24"/>
    <mergeCell ref="U23:U24"/>
    <mergeCell ref="V23:V24"/>
    <mergeCell ref="W23:W24"/>
    <mergeCell ref="X23:X24"/>
    <mergeCell ref="Y23:Y24"/>
    <mergeCell ref="AB25:AB26"/>
    <mergeCell ref="AC25:AC26"/>
    <mergeCell ref="AD25:AD26"/>
    <mergeCell ref="X25:X26"/>
    <mergeCell ref="Y25:Y26"/>
    <mergeCell ref="Z25:Z26"/>
    <mergeCell ref="AA25:AA26"/>
    <mergeCell ref="AD21:AD22"/>
    <mergeCell ref="J23:J24"/>
    <mergeCell ref="K23:K24"/>
    <mergeCell ref="L23:L24"/>
    <mergeCell ref="M23:N24"/>
    <mergeCell ref="O23:O24"/>
    <mergeCell ref="P23:P24"/>
    <mergeCell ref="Q23:Q24"/>
    <mergeCell ref="R23:R24"/>
    <mergeCell ref="S23:S24"/>
    <mergeCell ref="X21:X22"/>
    <mergeCell ref="Y21:Y22"/>
    <mergeCell ref="Z21:Z22"/>
    <mergeCell ref="AA21:AA22"/>
    <mergeCell ref="AB21:AB22"/>
    <mergeCell ref="AC21:AC22"/>
    <mergeCell ref="R21:R22"/>
    <mergeCell ref="S21:S22"/>
    <mergeCell ref="T21:T22"/>
    <mergeCell ref="U21:U22"/>
    <mergeCell ref="V21:V22"/>
    <mergeCell ref="W21:W22"/>
    <mergeCell ref="Z23:Z24"/>
    <mergeCell ref="AA23:AA24"/>
    <mergeCell ref="J21:J22"/>
    <mergeCell ref="K21:K22"/>
    <mergeCell ref="L21:L22"/>
    <mergeCell ref="M21:N22"/>
    <mergeCell ref="O21:O22"/>
    <mergeCell ref="P21:P22"/>
    <mergeCell ref="Q21:Q22"/>
    <mergeCell ref="V19:V20"/>
    <mergeCell ref="W19:W20"/>
    <mergeCell ref="P19:P20"/>
    <mergeCell ref="Q19:Q20"/>
    <mergeCell ref="R19:R20"/>
    <mergeCell ref="S19:S20"/>
    <mergeCell ref="T19:T20"/>
    <mergeCell ref="U19:U20"/>
    <mergeCell ref="AB12:AB13"/>
    <mergeCell ref="AC12:AC13"/>
    <mergeCell ref="AD12:AD13"/>
    <mergeCell ref="J19:J20"/>
    <mergeCell ref="K19:K20"/>
    <mergeCell ref="L19:L20"/>
    <mergeCell ref="M19:N20"/>
    <mergeCell ref="O19:O20"/>
    <mergeCell ref="T12:T13"/>
    <mergeCell ref="U12:U13"/>
    <mergeCell ref="V12:V13"/>
    <mergeCell ref="W12:W13"/>
    <mergeCell ref="X12:X13"/>
    <mergeCell ref="Y12:Y13"/>
    <mergeCell ref="AB19:AB20"/>
    <mergeCell ref="AC19:AC20"/>
    <mergeCell ref="AD19:AD20"/>
    <mergeCell ref="X19:X20"/>
    <mergeCell ref="Y19:Y20"/>
    <mergeCell ref="Z19:Z20"/>
    <mergeCell ref="AA19:AA20"/>
    <mergeCell ref="AD10:AD11"/>
    <mergeCell ref="J12:J13"/>
    <mergeCell ref="K12:K13"/>
    <mergeCell ref="L12:L13"/>
    <mergeCell ref="M12:N13"/>
    <mergeCell ref="O12:O13"/>
    <mergeCell ref="P12:P13"/>
    <mergeCell ref="Q12:Q13"/>
    <mergeCell ref="R12:R13"/>
    <mergeCell ref="S12:S13"/>
    <mergeCell ref="X10:X11"/>
    <mergeCell ref="Y10:Y11"/>
    <mergeCell ref="Z10:Z11"/>
    <mergeCell ref="AA10:AA11"/>
    <mergeCell ref="AB10:AB11"/>
    <mergeCell ref="AC10:AC11"/>
    <mergeCell ref="R10:R11"/>
    <mergeCell ref="S10:S11"/>
    <mergeCell ref="T10:T11"/>
    <mergeCell ref="U10:U11"/>
    <mergeCell ref="V10:V11"/>
    <mergeCell ref="W10:W11"/>
    <mergeCell ref="Z12:Z13"/>
    <mergeCell ref="AA12:AA13"/>
    <mergeCell ref="Z8:Z9"/>
    <mergeCell ref="AA8:AA9"/>
    <mergeCell ref="J6:J7"/>
    <mergeCell ref="K6:K7"/>
    <mergeCell ref="L6:L7"/>
    <mergeCell ref="M6:N7"/>
    <mergeCell ref="O6:O7"/>
    <mergeCell ref="J10:J11"/>
    <mergeCell ref="K10:K11"/>
    <mergeCell ref="L10:L11"/>
    <mergeCell ref="M10:N11"/>
    <mergeCell ref="O10:O11"/>
    <mergeCell ref="P10:P11"/>
    <mergeCell ref="Q10:Q11"/>
    <mergeCell ref="V8:V9"/>
    <mergeCell ref="W8:W9"/>
    <mergeCell ref="P8:P9"/>
    <mergeCell ref="Q8:Q9"/>
    <mergeCell ref="R8:R9"/>
    <mergeCell ref="S8:S9"/>
    <mergeCell ref="T8:T9"/>
    <mergeCell ref="U8:U9"/>
    <mergeCell ref="AC4:AC5"/>
    <mergeCell ref="R4:R5"/>
    <mergeCell ref="S4:S5"/>
    <mergeCell ref="T4:T5"/>
    <mergeCell ref="U4:U5"/>
    <mergeCell ref="V4:V5"/>
    <mergeCell ref="W4:W5"/>
    <mergeCell ref="AD6:AD7"/>
    <mergeCell ref="J8:J9"/>
    <mergeCell ref="K8:K9"/>
    <mergeCell ref="L8:L9"/>
    <mergeCell ref="M8:N9"/>
    <mergeCell ref="O8:O9"/>
    <mergeCell ref="T6:T7"/>
    <mergeCell ref="U6:U7"/>
    <mergeCell ref="V6:V7"/>
    <mergeCell ref="W6:W7"/>
    <mergeCell ref="X6:X7"/>
    <mergeCell ref="Y6:Y7"/>
    <mergeCell ref="AB8:AB9"/>
    <mergeCell ref="AC8:AC9"/>
    <mergeCell ref="AD8:AD9"/>
    <mergeCell ref="X8:X9"/>
    <mergeCell ref="Y8:Y9"/>
    <mergeCell ref="P6:P7"/>
    <mergeCell ref="Q6:Q7"/>
    <mergeCell ref="R6:R7"/>
    <mergeCell ref="S6:S7"/>
    <mergeCell ref="Z6:Z7"/>
    <mergeCell ref="AA6:AA7"/>
    <mergeCell ref="AB6:AB7"/>
    <mergeCell ref="AC6:AC7"/>
    <mergeCell ref="J3:K3"/>
    <mergeCell ref="M3:N3"/>
    <mergeCell ref="P3:AD3"/>
    <mergeCell ref="J4:J5"/>
    <mergeCell ref="K4:K5"/>
    <mergeCell ref="L4:L5"/>
    <mergeCell ref="M4:N5"/>
    <mergeCell ref="O4:O5"/>
    <mergeCell ref="P4:P5"/>
    <mergeCell ref="Q4:Q5"/>
    <mergeCell ref="AD4:AD5"/>
    <mergeCell ref="X4:X5"/>
    <mergeCell ref="Y4:Y5"/>
    <mergeCell ref="Z4:Z5"/>
    <mergeCell ref="AA4:AA5"/>
    <mergeCell ref="AB4:AB5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75"/>
  <sheetViews>
    <sheetView showGridLines="0" topLeftCell="A52" workbookViewId="0">
      <selection activeCell="R37" sqref="R37:R38"/>
    </sheetView>
  </sheetViews>
  <sheetFormatPr baseColWidth="10" defaultRowHeight="15" x14ac:dyDescent="0.25"/>
  <cols>
    <col min="17" max="17" width="14.28515625" customWidth="1"/>
  </cols>
  <sheetData>
    <row r="1" spans="1:30" x14ac:dyDescent="0.25">
      <c r="A1" s="650" t="s">
        <v>168</v>
      </c>
      <c r="B1" s="651"/>
      <c r="C1" s="651"/>
      <c r="D1" s="651"/>
      <c r="E1" s="651"/>
      <c r="F1" s="651"/>
      <c r="G1" s="651"/>
      <c r="H1" s="651"/>
      <c r="I1" s="651"/>
      <c r="J1" s="651"/>
      <c r="K1" s="651"/>
      <c r="L1" s="651"/>
      <c r="M1" s="651"/>
      <c r="N1" s="651"/>
      <c r="O1" s="651"/>
      <c r="P1" s="651"/>
      <c r="Q1" s="651"/>
      <c r="R1" s="651"/>
      <c r="S1" s="651"/>
      <c r="T1" s="651"/>
      <c r="U1" s="651"/>
      <c r="V1" s="651"/>
      <c r="W1" s="651"/>
      <c r="X1" s="651"/>
      <c r="Y1" s="651"/>
      <c r="Z1" s="651"/>
      <c r="AA1" s="651"/>
      <c r="AB1" s="651"/>
      <c r="AC1" s="651"/>
      <c r="AD1" s="651"/>
    </row>
    <row r="2" spans="1:30" x14ac:dyDescent="0.25">
      <c r="A2" s="651"/>
      <c r="B2" s="651"/>
      <c r="C2" s="651"/>
      <c r="D2" s="651"/>
      <c r="E2" s="651"/>
      <c r="F2" s="651"/>
      <c r="G2" s="651"/>
      <c r="H2" s="651"/>
      <c r="I2" s="651"/>
      <c r="J2" s="651"/>
      <c r="K2" s="651"/>
      <c r="L2" s="651"/>
      <c r="M2" s="651"/>
      <c r="N2" s="651"/>
      <c r="O2" s="651"/>
      <c r="P2" s="651"/>
      <c r="Q2" s="651"/>
      <c r="R2" s="651"/>
      <c r="S2" s="651"/>
      <c r="T2" s="651"/>
      <c r="U2" s="651"/>
      <c r="V2" s="651"/>
      <c r="W2" s="651"/>
      <c r="X2" s="651"/>
      <c r="Y2" s="651"/>
      <c r="Z2" s="651"/>
      <c r="AA2" s="651"/>
      <c r="AB2" s="651"/>
      <c r="AC2" s="651"/>
      <c r="AD2" s="651"/>
    </row>
    <row r="3" spans="1:30" ht="15.75" thickBot="1" x14ac:dyDescent="0.3"/>
    <row r="4" spans="1:30" ht="30.75" thickBot="1" x14ac:dyDescent="0.3">
      <c r="J4" s="629" t="s">
        <v>103</v>
      </c>
      <c r="K4" s="630"/>
      <c r="L4" s="49" t="s">
        <v>169</v>
      </c>
      <c r="M4" s="631" t="s">
        <v>82</v>
      </c>
      <c r="N4" s="632"/>
      <c r="O4" s="50" t="s">
        <v>102</v>
      </c>
      <c r="P4" s="633" t="s">
        <v>83</v>
      </c>
      <c r="Q4" s="634"/>
      <c r="R4" s="634"/>
      <c r="S4" s="634"/>
      <c r="T4" s="634"/>
      <c r="U4" s="634"/>
      <c r="V4" s="634"/>
      <c r="W4" s="634"/>
      <c r="X4" s="634"/>
      <c r="Y4" s="634"/>
      <c r="Z4" s="634"/>
      <c r="AA4" s="634"/>
      <c r="AB4" s="634"/>
      <c r="AC4" s="634"/>
      <c r="AD4" s="635"/>
    </row>
    <row r="5" spans="1:30" x14ac:dyDescent="0.25">
      <c r="J5" s="636"/>
      <c r="K5" s="410"/>
      <c r="L5" s="385">
        <v>2</v>
      </c>
      <c r="M5" s="412" t="s">
        <v>171</v>
      </c>
      <c r="N5" s="339"/>
      <c r="O5" s="414">
        <v>1</v>
      </c>
      <c r="P5" s="406"/>
      <c r="Q5" s="388" t="s">
        <v>113</v>
      </c>
      <c r="R5" s="387">
        <f>(5*J5)</f>
        <v>0</v>
      </c>
      <c r="S5" s="623"/>
      <c r="T5" s="625" t="s">
        <v>172</v>
      </c>
      <c r="U5" s="627">
        <f>(1*J5)</f>
        <v>0</v>
      </c>
      <c r="V5" s="410"/>
      <c r="W5" s="385"/>
      <c r="X5" s="387"/>
      <c r="Y5" s="623"/>
      <c r="Z5" s="625"/>
      <c r="AA5" s="627"/>
      <c r="AB5" s="410"/>
      <c r="AC5" s="385"/>
      <c r="AD5" s="387"/>
    </row>
    <row r="6" spans="1:30" ht="15.75" thickBot="1" x14ac:dyDescent="0.3">
      <c r="J6" s="637"/>
      <c r="K6" s="411"/>
      <c r="L6" s="386"/>
      <c r="M6" s="413"/>
      <c r="N6" s="341"/>
      <c r="O6" s="415"/>
      <c r="P6" s="407"/>
      <c r="Q6" s="389"/>
      <c r="R6" s="302"/>
      <c r="S6" s="624"/>
      <c r="T6" s="626"/>
      <c r="U6" s="628"/>
      <c r="V6" s="411"/>
      <c r="W6" s="386"/>
      <c r="X6" s="302"/>
      <c r="Y6" s="624"/>
      <c r="Z6" s="626"/>
      <c r="AA6" s="628"/>
      <c r="AB6" s="411"/>
      <c r="AC6" s="386"/>
      <c r="AD6" s="302"/>
    </row>
    <row r="7" spans="1:30" x14ac:dyDescent="0.25">
      <c r="J7" s="636"/>
      <c r="K7" s="410"/>
      <c r="L7" s="385">
        <v>6</v>
      </c>
      <c r="M7" s="412" t="s">
        <v>173</v>
      </c>
      <c r="N7" s="339"/>
      <c r="O7" s="414">
        <v>1</v>
      </c>
      <c r="P7" s="406"/>
      <c r="Q7" s="388" t="s">
        <v>113</v>
      </c>
      <c r="R7" s="387">
        <f>(5*J7)</f>
        <v>0</v>
      </c>
      <c r="S7" s="623"/>
      <c r="T7" s="625" t="s">
        <v>172</v>
      </c>
      <c r="U7" s="627">
        <f>(3*J7)</f>
        <v>0</v>
      </c>
      <c r="V7" s="324"/>
      <c r="W7" s="557" t="s">
        <v>116</v>
      </c>
      <c r="X7" s="387">
        <f>(5*J7)</f>
        <v>0</v>
      </c>
      <c r="Y7" s="623"/>
      <c r="Z7" s="625"/>
      <c r="AA7" s="627"/>
      <c r="AB7" s="410"/>
      <c r="AC7" s="385"/>
      <c r="AD7" s="387"/>
    </row>
    <row r="8" spans="1:30" ht="15.75" thickBot="1" x14ac:dyDescent="0.3">
      <c r="J8" s="637"/>
      <c r="K8" s="411"/>
      <c r="L8" s="386"/>
      <c r="M8" s="413"/>
      <c r="N8" s="341"/>
      <c r="O8" s="415"/>
      <c r="P8" s="407"/>
      <c r="Q8" s="389"/>
      <c r="R8" s="302"/>
      <c r="S8" s="624"/>
      <c r="T8" s="626"/>
      <c r="U8" s="628"/>
      <c r="V8" s="318"/>
      <c r="W8" s="558"/>
      <c r="X8" s="302"/>
      <c r="Y8" s="624"/>
      <c r="Z8" s="626"/>
      <c r="AA8" s="628"/>
      <c r="AB8" s="411"/>
      <c r="AC8" s="386"/>
      <c r="AD8" s="302"/>
    </row>
    <row r="9" spans="1:30" x14ac:dyDescent="0.25">
      <c r="J9" s="636"/>
      <c r="K9" s="410"/>
      <c r="L9" s="385">
        <v>8</v>
      </c>
      <c r="M9" s="412" t="s">
        <v>170</v>
      </c>
      <c r="N9" s="339"/>
      <c r="O9" s="414">
        <v>1</v>
      </c>
      <c r="P9" s="324"/>
      <c r="Q9" s="557" t="s">
        <v>116</v>
      </c>
      <c r="R9" s="387">
        <f>(5*J9)</f>
        <v>0</v>
      </c>
      <c r="S9" s="638"/>
      <c r="T9" s="640" t="s">
        <v>115</v>
      </c>
      <c r="U9" s="627">
        <f>(5*J9)</f>
        <v>0</v>
      </c>
      <c r="V9" s="406"/>
      <c r="W9" s="388" t="s">
        <v>113</v>
      </c>
      <c r="X9" s="387">
        <f>(5*J9)</f>
        <v>0</v>
      </c>
      <c r="Y9" s="623"/>
      <c r="Z9" s="625"/>
      <c r="AA9" s="627"/>
      <c r="AB9" s="410"/>
      <c r="AC9" s="385"/>
      <c r="AD9" s="387"/>
    </row>
    <row r="10" spans="1:30" ht="15.75" thickBot="1" x14ac:dyDescent="0.3">
      <c r="J10" s="637"/>
      <c r="K10" s="411"/>
      <c r="L10" s="386"/>
      <c r="M10" s="413"/>
      <c r="N10" s="341"/>
      <c r="O10" s="415"/>
      <c r="P10" s="318"/>
      <c r="Q10" s="558"/>
      <c r="R10" s="302"/>
      <c r="S10" s="639"/>
      <c r="T10" s="641"/>
      <c r="U10" s="628"/>
      <c r="V10" s="407"/>
      <c r="W10" s="389"/>
      <c r="X10" s="302"/>
      <c r="Y10" s="624"/>
      <c r="Z10" s="626"/>
      <c r="AA10" s="628"/>
      <c r="AB10" s="411"/>
      <c r="AC10" s="386"/>
      <c r="AD10" s="302"/>
    </row>
    <row r="11" spans="1:30" x14ac:dyDescent="0.25">
      <c r="J11" s="636"/>
      <c r="K11" s="410"/>
      <c r="L11" s="385">
        <v>14</v>
      </c>
      <c r="M11" s="412" t="s">
        <v>178</v>
      </c>
      <c r="N11" s="339"/>
      <c r="O11" s="414">
        <v>1</v>
      </c>
      <c r="P11" s="406"/>
      <c r="Q11" s="388" t="s">
        <v>113</v>
      </c>
      <c r="R11" s="387">
        <f>(5*J11)</f>
        <v>0</v>
      </c>
      <c r="S11" s="623"/>
      <c r="T11" s="625" t="s">
        <v>172</v>
      </c>
      <c r="U11" s="627">
        <f>(5*J11)</f>
        <v>0</v>
      </c>
      <c r="V11" s="324"/>
      <c r="W11" s="557" t="s">
        <v>116</v>
      </c>
      <c r="X11" s="387">
        <f>(5*J11)</f>
        <v>0</v>
      </c>
      <c r="Y11" s="623"/>
      <c r="Z11" s="625"/>
      <c r="AA11" s="627"/>
      <c r="AB11" s="410"/>
      <c r="AC11" s="385"/>
      <c r="AD11" s="387"/>
    </row>
    <row r="12" spans="1:30" ht="15.75" thickBot="1" x14ac:dyDescent="0.3">
      <c r="J12" s="637"/>
      <c r="K12" s="411"/>
      <c r="L12" s="386"/>
      <c r="M12" s="413"/>
      <c r="N12" s="341"/>
      <c r="O12" s="415"/>
      <c r="P12" s="407"/>
      <c r="Q12" s="389"/>
      <c r="R12" s="302"/>
      <c r="S12" s="624"/>
      <c r="T12" s="626"/>
      <c r="U12" s="628"/>
      <c r="V12" s="318"/>
      <c r="W12" s="558"/>
      <c r="X12" s="302"/>
      <c r="Y12" s="624"/>
      <c r="Z12" s="626"/>
      <c r="AA12" s="628"/>
      <c r="AB12" s="411"/>
      <c r="AC12" s="386"/>
      <c r="AD12" s="302"/>
    </row>
    <row r="13" spans="1:30" x14ac:dyDescent="0.25">
      <c r="J13" s="636"/>
      <c r="K13" s="410"/>
      <c r="L13" s="385">
        <v>15</v>
      </c>
      <c r="M13" s="412" t="s">
        <v>177</v>
      </c>
      <c r="N13" s="339"/>
      <c r="O13" s="414">
        <v>1</v>
      </c>
      <c r="P13" s="324"/>
      <c r="Q13" s="557" t="s">
        <v>116</v>
      </c>
      <c r="R13" s="387">
        <f>(5*J13)</f>
        <v>0</v>
      </c>
      <c r="S13" s="643"/>
      <c r="T13" s="640" t="s">
        <v>113</v>
      </c>
      <c r="U13" s="627">
        <f>(5*J13)</f>
        <v>0</v>
      </c>
      <c r="V13" s="410"/>
      <c r="W13" s="385" t="s">
        <v>175</v>
      </c>
      <c r="X13" s="387">
        <f>(5*J13)</f>
        <v>0</v>
      </c>
      <c r="Y13" s="623"/>
      <c r="Z13" s="625" t="s">
        <v>127</v>
      </c>
      <c r="AA13" s="627">
        <f>(5*J13)</f>
        <v>0</v>
      </c>
      <c r="AB13" s="410"/>
      <c r="AC13" s="385"/>
      <c r="AD13" s="387"/>
    </row>
    <row r="14" spans="1:30" ht="15.75" thickBot="1" x14ac:dyDescent="0.3">
      <c r="J14" s="642"/>
      <c r="K14" s="430"/>
      <c r="L14" s="422"/>
      <c r="M14" s="431"/>
      <c r="N14" s="340"/>
      <c r="O14" s="432"/>
      <c r="P14" s="306"/>
      <c r="Q14" s="467"/>
      <c r="R14" s="300"/>
      <c r="S14" s="644"/>
      <c r="T14" s="641"/>
      <c r="U14" s="646"/>
      <c r="V14" s="430"/>
      <c r="W14" s="422"/>
      <c r="X14" s="300"/>
      <c r="Y14" s="647"/>
      <c r="Z14" s="645"/>
      <c r="AA14" s="646"/>
      <c r="AB14" s="430"/>
      <c r="AC14" s="422"/>
      <c r="AD14" s="300"/>
    </row>
    <row r="15" spans="1:30" ht="44.25" customHeight="1" thickBot="1" x14ac:dyDescent="0.3">
      <c r="J15" s="227"/>
      <c r="K15" s="195"/>
      <c r="L15" s="196">
        <v>18</v>
      </c>
      <c r="M15" s="460" t="s">
        <v>552</v>
      </c>
      <c r="N15" s="461"/>
      <c r="O15" s="197">
        <v>1</v>
      </c>
      <c r="P15" s="228"/>
      <c r="Q15" s="229" t="s">
        <v>109</v>
      </c>
      <c r="R15" s="198">
        <f>(20*J15)</f>
        <v>0</v>
      </c>
      <c r="S15" s="230"/>
      <c r="T15" s="231" t="s">
        <v>113</v>
      </c>
      <c r="U15" s="232">
        <f>(5*J15)</f>
        <v>0</v>
      </c>
      <c r="V15" s="238"/>
      <c r="W15" s="239" t="s">
        <v>115</v>
      </c>
      <c r="X15" s="198">
        <f>(5*J15)</f>
        <v>0</v>
      </c>
      <c r="Y15" s="230"/>
      <c r="Z15" s="231"/>
      <c r="AA15" s="232"/>
      <c r="AB15" s="195"/>
      <c r="AC15" s="196"/>
      <c r="AD15" s="198"/>
    </row>
    <row r="16" spans="1:30" ht="77.25" customHeight="1" thickBot="1" x14ac:dyDescent="0.3">
      <c r="J16" s="225"/>
      <c r="K16" s="155"/>
      <c r="L16" s="154">
        <v>21</v>
      </c>
      <c r="M16" s="460" t="s">
        <v>553</v>
      </c>
      <c r="N16" s="461"/>
      <c r="O16" s="156">
        <v>1</v>
      </c>
      <c r="P16" s="145"/>
      <c r="Q16" s="223" t="s">
        <v>554</v>
      </c>
      <c r="R16" s="143">
        <f>(2*J16)</f>
        <v>0</v>
      </c>
      <c r="S16" s="230"/>
      <c r="T16" s="231" t="s">
        <v>113</v>
      </c>
      <c r="U16" s="232">
        <f>(5*J16)</f>
        <v>0</v>
      </c>
      <c r="V16" s="237"/>
      <c r="W16" s="236"/>
      <c r="X16" s="143"/>
      <c r="Y16" s="175"/>
      <c r="Z16" s="176"/>
      <c r="AA16" s="226"/>
      <c r="AB16" s="155"/>
      <c r="AC16" s="154"/>
      <c r="AD16" s="143"/>
    </row>
    <row r="17" spans="10:30" x14ac:dyDescent="0.25">
      <c r="J17" s="636"/>
      <c r="K17" s="410"/>
      <c r="L17" s="385">
        <v>21</v>
      </c>
      <c r="M17" s="412" t="s">
        <v>176</v>
      </c>
      <c r="N17" s="339"/>
      <c r="O17" s="414">
        <v>1</v>
      </c>
      <c r="P17" s="324"/>
      <c r="Q17" s="557" t="s">
        <v>116</v>
      </c>
      <c r="R17" s="387">
        <f>(5*J17)</f>
        <v>0</v>
      </c>
      <c r="S17" s="643"/>
      <c r="T17" s="640" t="s">
        <v>113</v>
      </c>
      <c r="U17" s="627">
        <f>(5*J17)</f>
        <v>0</v>
      </c>
      <c r="V17" s="410"/>
      <c r="W17" s="385" t="s">
        <v>175</v>
      </c>
      <c r="X17" s="387">
        <f>(5*J17)</f>
        <v>0</v>
      </c>
      <c r="Y17" s="623"/>
      <c r="Z17" s="625" t="s">
        <v>128</v>
      </c>
      <c r="AA17" s="627">
        <f>(5*J17)</f>
        <v>0</v>
      </c>
      <c r="AB17" s="410"/>
      <c r="AC17" s="385"/>
      <c r="AD17" s="387"/>
    </row>
    <row r="18" spans="10:30" ht="15.75" thickBot="1" x14ac:dyDescent="0.3">
      <c r="J18" s="637"/>
      <c r="K18" s="411"/>
      <c r="L18" s="386"/>
      <c r="M18" s="413"/>
      <c r="N18" s="341"/>
      <c r="O18" s="415"/>
      <c r="P18" s="318"/>
      <c r="Q18" s="558"/>
      <c r="R18" s="302"/>
      <c r="S18" s="648"/>
      <c r="T18" s="649"/>
      <c r="U18" s="628"/>
      <c r="V18" s="411"/>
      <c r="W18" s="386"/>
      <c r="X18" s="302"/>
      <c r="Y18" s="624"/>
      <c r="Z18" s="626"/>
      <c r="AA18" s="628"/>
      <c r="AB18" s="411"/>
      <c r="AC18" s="386"/>
      <c r="AD18" s="302"/>
    </row>
    <row r="19" spans="10:30" ht="43.5" customHeight="1" thickBot="1" x14ac:dyDescent="0.3">
      <c r="J19" s="172"/>
      <c r="K19" s="151"/>
      <c r="L19" s="148">
        <v>23</v>
      </c>
      <c r="M19" s="413" t="s">
        <v>555</v>
      </c>
      <c r="N19" s="341"/>
      <c r="O19" s="153">
        <v>1</v>
      </c>
      <c r="P19" s="146"/>
      <c r="Q19" s="223" t="s">
        <v>554</v>
      </c>
      <c r="R19" s="143">
        <f>(5*J19)</f>
        <v>0</v>
      </c>
      <c r="S19" s="166"/>
      <c r="T19" s="168" t="s">
        <v>113</v>
      </c>
      <c r="U19" s="170">
        <f>(2*J19)</f>
        <v>0</v>
      </c>
      <c r="V19" s="151"/>
      <c r="W19" s="148"/>
      <c r="X19" s="144"/>
      <c r="Y19" s="166"/>
      <c r="Z19" s="168"/>
      <c r="AA19" s="170"/>
      <c r="AB19" s="151"/>
      <c r="AC19" s="148"/>
      <c r="AD19" s="144"/>
    </row>
    <row r="20" spans="10:30" ht="43.5" customHeight="1" thickBot="1" x14ac:dyDescent="0.3">
      <c r="J20" s="171"/>
      <c r="K20" s="150"/>
      <c r="L20" s="147">
        <v>23</v>
      </c>
      <c r="M20" s="412" t="s">
        <v>556</v>
      </c>
      <c r="N20" s="339"/>
      <c r="O20" s="152">
        <v>1</v>
      </c>
      <c r="P20" s="150"/>
      <c r="Q20" s="147" t="s">
        <v>175</v>
      </c>
      <c r="R20" s="149">
        <f>(5*D20)</f>
        <v>0</v>
      </c>
      <c r="S20" s="240"/>
      <c r="T20" s="241" t="s">
        <v>114</v>
      </c>
      <c r="U20" s="242">
        <f>(5*J20)</f>
        <v>0</v>
      </c>
      <c r="V20" s="150"/>
      <c r="W20" s="147" t="s">
        <v>115</v>
      </c>
      <c r="X20" s="149">
        <f>(5*J20)</f>
        <v>0</v>
      </c>
      <c r="Y20" s="230"/>
      <c r="Z20" s="231" t="s">
        <v>113</v>
      </c>
      <c r="AA20" s="232">
        <f>(5*P20)</f>
        <v>0</v>
      </c>
      <c r="AB20" s="150"/>
      <c r="AC20" s="147"/>
      <c r="AD20" s="149"/>
    </row>
    <row r="21" spans="10:30" ht="43.5" customHeight="1" thickBot="1" x14ac:dyDescent="0.3">
      <c r="J21" s="171"/>
      <c r="K21" s="150"/>
      <c r="L21" s="147">
        <v>23</v>
      </c>
      <c r="M21" s="412" t="s">
        <v>557</v>
      </c>
      <c r="N21" s="339"/>
      <c r="O21" s="152">
        <v>1</v>
      </c>
      <c r="P21" s="158"/>
      <c r="Q21" s="173" t="s">
        <v>116</v>
      </c>
      <c r="R21" s="149">
        <f>(5*J21)</f>
        <v>0</v>
      </c>
      <c r="S21" s="165"/>
      <c r="T21" s="167" t="s">
        <v>113</v>
      </c>
      <c r="U21" s="169">
        <f>(5*J21)</f>
        <v>0</v>
      </c>
      <c r="V21" s="150"/>
      <c r="W21" s="147" t="s">
        <v>175</v>
      </c>
      <c r="X21" s="149">
        <f>(5*J21)</f>
        <v>0</v>
      </c>
      <c r="Y21" s="165"/>
      <c r="Z21" s="167" t="s">
        <v>541</v>
      </c>
      <c r="AA21" s="169">
        <f>(5*J21)</f>
        <v>0</v>
      </c>
      <c r="AB21" s="150"/>
      <c r="AC21" s="147"/>
      <c r="AD21" s="149"/>
    </row>
    <row r="22" spans="10:30" ht="41.25" customHeight="1" thickBot="1" x14ac:dyDescent="0.3">
      <c r="J22" s="227"/>
      <c r="K22" s="195"/>
      <c r="L22" s="196">
        <v>26</v>
      </c>
      <c r="M22" s="460" t="s">
        <v>558</v>
      </c>
      <c r="N22" s="461"/>
      <c r="O22" s="197">
        <v>5</v>
      </c>
      <c r="P22" s="228"/>
      <c r="Q22" s="229" t="s">
        <v>559</v>
      </c>
      <c r="R22" s="198">
        <f>(25*J22)</f>
        <v>0</v>
      </c>
      <c r="S22" s="230"/>
      <c r="T22" s="231"/>
      <c r="U22" s="232"/>
      <c r="V22" s="195"/>
      <c r="W22" s="196"/>
      <c r="X22" s="198"/>
      <c r="Y22" s="230"/>
      <c r="Z22" s="231"/>
      <c r="AA22" s="232"/>
      <c r="AB22" s="195"/>
      <c r="AC22" s="196"/>
      <c r="AD22" s="198"/>
    </row>
    <row r="23" spans="10:30" ht="48" customHeight="1" thickBot="1" x14ac:dyDescent="0.3">
      <c r="J23" s="172"/>
      <c r="K23" s="155"/>
      <c r="L23" s="154">
        <v>27</v>
      </c>
      <c r="M23" s="413" t="s">
        <v>560</v>
      </c>
      <c r="N23" s="341"/>
      <c r="O23" s="156">
        <v>1</v>
      </c>
      <c r="P23" s="158"/>
      <c r="Q23" s="173" t="s">
        <v>116</v>
      </c>
      <c r="R23" s="149">
        <f>(5*J23)</f>
        <v>0</v>
      </c>
      <c r="S23" s="165"/>
      <c r="T23" s="167" t="s">
        <v>113</v>
      </c>
      <c r="U23" s="169">
        <f>(5*J23)</f>
        <v>0</v>
      </c>
      <c r="V23" s="150"/>
      <c r="W23" s="147" t="s">
        <v>175</v>
      </c>
      <c r="X23" s="149">
        <f>(5*J23)</f>
        <v>0</v>
      </c>
      <c r="Y23" s="165"/>
      <c r="Z23" s="167" t="s">
        <v>136</v>
      </c>
      <c r="AA23" s="169">
        <f>(5*J23)</f>
        <v>0</v>
      </c>
      <c r="AB23" s="155"/>
      <c r="AC23" s="154"/>
      <c r="AD23" s="143"/>
    </row>
    <row r="24" spans="10:30" x14ac:dyDescent="0.25">
      <c r="J24" s="636"/>
      <c r="K24" s="410"/>
      <c r="L24" s="385">
        <v>27</v>
      </c>
      <c r="M24" s="412" t="s">
        <v>183</v>
      </c>
      <c r="N24" s="339"/>
      <c r="O24" s="414">
        <v>1</v>
      </c>
      <c r="P24" s="324"/>
      <c r="Q24" s="557" t="s">
        <v>116</v>
      </c>
      <c r="R24" s="387">
        <f>(5*J24)</f>
        <v>0</v>
      </c>
      <c r="S24" s="643"/>
      <c r="T24" s="640" t="s">
        <v>113</v>
      </c>
      <c r="U24" s="627">
        <f>(5*J24)</f>
        <v>0</v>
      </c>
      <c r="V24" s="410"/>
      <c r="W24" s="385" t="s">
        <v>175</v>
      </c>
      <c r="X24" s="387">
        <f>(5*J24)</f>
        <v>0</v>
      </c>
      <c r="Y24" s="623"/>
      <c r="Z24" s="625" t="s">
        <v>142</v>
      </c>
      <c r="AA24" s="627">
        <f>(5*J24)</f>
        <v>0</v>
      </c>
      <c r="AB24" s="410"/>
      <c r="AC24" s="385"/>
      <c r="AD24" s="387"/>
    </row>
    <row r="25" spans="10:30" ht="15.75" thickBot="1" x14ac:dyDescent="0.3">
      <c r="J25" s="637"/>
      <c r="K25" s="411"/>
      <c r="L25" s="386"/>
      <c r="M25" s="413"/>
      <c r="N25" s="341"/>
      <c r="O25" s="415"/>
      <c r="P25" s="318"/>
      <c r="Q25" s="558"/>
      <c r="R25" s="302"/>
      <c r="S25" s="644"/>
      <c r="T25" s="641"/>
      <c r="U25" s="628"/>
      <c r="V25" s="411"/>
      <c r="W25" s="386"/>
      <c r="X25" s="302"/>
      <c r="Y25" s="624"/>
      <c r="Z25" s="626"/>
      <c r="AA25" s="628"/>
      <c r="AB25" s="411"/>
      <c r="AC25" s="386"/>
      <c r="AD25" s="302"/>
    </row>
    <row r="26" spans="10:30" x14ac:dyDescent="0.25">
      <c r="J26" s="636"/>
      <c r="K26" s="410"/>
      <c r="L26" s="385">
        <v>27</v>
      </c>
      <c r="M26" s="412" t="s">
        <v>182</v>
      </c>
      <c r="N26" s="339"/>
      <c r="O26" s="414">
        <v>1</v>
      </c>
      <c r="P26" s="406"/>
      <c r="Q26" s="388" t="s">
        <v>113</v>
      </c>
      <c r="R26" s="387">
        <f>(5*J26)</f>
        <v>0</v>
      </c>
      <c r="S26" s="623"/>
      <c r="T26" s="625" t="s">
        <v>172</v>
      </c>
      <c r="U26" s="627">
        <f>(5*J26)</f>
        <v>0</v>
      </c>
      <c r="V26" s="324"/>
      <c r="W26" s="557" t="s">
        <v>116</v>
      </c>
      <c r="X26" s="387">
        <f>(5*J26)</f>
        <v>0</v>
      </c>
      <c r="Y26" s="623"/>
      <c r="Z26" s="625" t="s">
        <v>140</v>
      </c>
      <c r="AA26" s="627">
        <f>(10*J26)</f>
        <v>0</v>
      </c>
      <c r="AB26" s="410"/>
      <c r="AC26" s="385"/>
      <c r="AD26" s="387"/>
    </row>
    <row r="27" spans="10:30" ht="15.75" thickBot="1" x14ac:dyDescent="0.3">
      <c r="J27" s="642"/>
      <c r="K27" s="430"/>
      <c r="L27" s="422"/>
      <c r="M27" s="431"/>
      <c r="N27" s="340"/>
      <c r="O27" s="432"/>
      <c r="P27" s="407"/>
      <c r="Q27" s="389"/>
      <c r="R27" s="300"/>
      <c r="S27" s="647"/>
      <c r="T27" s="645"/>
      <c r="U27" s="646"/>
      <c r="V27" s="306"/>
      <c r="W27" s="467"/>
      <c r="X27" s="300"/>
      <c r="Y27" s="647"/>
      <c r="Z27" s="645"/>
      <c r="AA27" s="646"/>
      <c r="AB27" s="430"/>
      <c r="AC27" s="422"/>
      <c r="AD27" s="300"/>
    </row>
    <row r="28" spans="10:30" ht="41.25" customHeight="1" thickBot="1" x14ac:dyDescent="0.3">
      <c r="J28" s="227"/>
      <c r="K28" s="195"/>
      <c r="L28" s="196">
        <v>29</v>
      </c>
      <c r="M28" s="460" t="s">
        <v>561</v>
      </c>
      <c r="N28" s="461"/>
      <c r="O28" s="197">
        <v>1</v>
      </c>
      <c r="P28" s="150"/>
      <c r="Q28" s="147" t="s">
        <v>175</v>
      </c>
      <c r="R28" s="149">
        <f>(5*D28)</f>
        <v>0</v>
      </c>
      <c r="S28" s="240"/>
      <c r="T28" s="241" t="s">
        <v>114</v>
      </c>
      <c r="U28" s="242">
        <f>(5*J28)</f>
        <v>0</v>
      </c>
      <c r="V28" s="150"/>
      <c r="W28" s="147" t="s">
        <v>115</v>
      </c>
      <c r="X28" s="149">
        <f>(5*J28)</f>
        <v>0</v>
      </c>
      <c r="Y28" s="230"/>
      <c r="Z28" s="231" t="s">
        <v>113</v>
      </c>
      <c r="AA28" s="232">
        <f>(5*P28)</f>
        <v>0</v>
      </c>
      <c r="AB28" s="195"/>
      <c r="AC28" s="196"/>
      <c r="AD28" s="198"/>
    </row>
    <row r="29" spans="10:30" ht="41.25" customHeight="1" thickBot="1" x14ac:dyDescent="0.3">
      <c r="J29" s="227"/>
      <c r="K29" s="195"/>
      <c r="L29" s="196">
        <v>29</v>
      </c>
      <c r="M29" s="460" t="s">
        <v>562</v>
      </c>
      <c r="N29" s="461"/>
      <c r="O29" s="197">
        <v>1</v>
      </c>
      <c r="P29" s="158"/>
      <c r="Q29" s="173" t="s">
        <v>116</v>
      </c>
      <c r="R29" s="149">
        <f>(5*J29)</f>
        <v>0</v>
      </c>
      <c r="S29" s="165"/>
      <c r="T29" s="167" t="s">
        <v>113</v>
      </c>
      <c r="U29" s="169">
        <f>(5*J29)</f>
        <v>0</v>
      </c>
      <c r="V29" s="150"/>
      <c r="W29" s="147" t="s">
        <v>175</v>
      </c>
      <c r="X29" s="149">
        <f>(5*J29)</f>
        <v>0</v>
      </c>
      <c r="Y29" s="230"/>
      <c r="Z29" s="231"/>
      <c r="AA29" s="232"/>
      <c r="AB29" s="195"/>
      <c r="AC29" s="196"/>
      <c r="AD29" s="198"/>
    </row>
    <row r="30" spans="10:30" ht="38.25" customHeight="1" thickBot="1" x14ac:dyDescent="0.3">
      <c r="J30" s="171"/>
      <c r="K30" s="150"/>
      <c r="L30" s="147">
        <v>30</v>
      </c>
      <c r="M30" s="412" t="s">
        <v>563</v>
      </c>
      <c r="N30" s="339"/>
      <c r="O30" s="152">
        <v>1</v>
      </c>
      <c r="P30" s="150"/>
      <c r="Q30" s="147" t="s">
        <v>175</v>
      </c>
      <c r="R30" s="149">
        <f>(5*D30)</f>
        <v>0</v>
      </c>
      <c r="S30" s="240"/>
      <c r="T30" s="241" t="s">
        <v>114</v>
      </c>
      <c r="U30" s="242">
        <f>(5*J30)</f>
        <v>0</v>
      </c>
      <c r="V30" s="150"/>
      <c r="W30" s="147" t="s">
        <v>115</v>
      </c>
      <c r="X30" s="149">
        <f>(5*J30)</f>
        <v>0</v>
      </c>
      <c r="Y30" s="165"/>
      <c r="Z30" s="167" t="s">
        <v>113</v>
      </c>
      <c r="AA30" s="169">
        <f>(5*P30)</f>
        <v>0</v>
      </c>
      <c r="AB30" s="150"/>
      <c r="AC30" s="147"/>
      <c r="AD30" s="149"/>
    </row>
    <row r="31" spans="10:30" ht="33" customHeight="1" thickBot="1" x14ac:dyDescent="0.3">
      <c r="J31" s="227"/>
      <c r="K31" s="195"/>
      <c r="L31" s="196">
        <v>32</v>
      </c>
      <c r="M31" s="460" t="s">
        <v>564</v>
      </c>
      <c r="N31" s="461"/>
      <c r="O31" s="197">
        <v>1</v>
      </c>
      <c r="P31" s="195"/>
      <c r="Q31" s="196" t="s">
        <v>172</v>
      </c>
      <c r="R31" s="198">
        <f>(25*J31)</f>
        <v>0</v>
      </c>
      <c r="S31" s="230"/>
      <c r="T31" s="231"/>
      <c r="U31" s="232"/>
      <c r="V31" s="228"/>
      <c r="W31" s="229"/>
      <c r="X31" s="198"/>
      <c r="Y31" s="230"/>
      <c r="Z31" s="231"/>
      <c r="AA31" s="232"/>
      <c r="AB31" s="195"/>
      <c r="AC31" s="196"/>
      <c r="AD31" s="198"/>
    </row>
    <row r="32" spans="10:30" x14ac:dyDescent="0.25">
      <c r="J32" s="636"/>
      <c r="K32" s="410"/>
      <c r="L32" s="385">
        <v>33</v>
      </c>
      <c r="M32" s="412" t="s">
        <v>174</v>
      </c>
      <c r="N32" s="339"/>
      <c r="O32" s="414">
        <v>1</v>
      </c>
      <c r="P32" s="324"/>
      <c r="Q32" s="557" t="s">
        <v>116</v>
      </c>
      <c r="R32" s="387">
        <f>(5*J32)</f>
        <v>0</v>
      </c>
      <c r="S32" s="643"/>
      <c r="T32" s="640" t="s">
        <v>113</v>
      </c>
      <c r="U32" s="627">
        <f>(5*J32)</f>
        <v>0</v>
      </c>
      <c r="V32" s="410"/>
      <c r="W32" s="385" t="s">
        <v>175</v>
      </c>
      <c r="X32" s="387">
        <f>(5*J32)</f>
        <v>0</v>
      </c>
      <c r="Y32" s="623"/>
      <c r="Z32" s="625" t="s">
        <v>133</v>
      </c>
      <c r="AA32" s="627">
        <f>(5*J32)</f>
        <v>0</v>
      </c>
      <c r="AB32" s="410"/>
      <c r="AC32" s="385"/>
      <c r="AD32" s="387"/>
    </row>
    <row r="33" spans="10:30" ht="15.75" thickBot="1" x14ac:dyDescent="0.3">
      <c r="J33" s="642"/>
      <c r="K33" s="430"/>
      <c r="L33" s="422"/>
      <c r="M33" s="431"/>
      <c r="N33" s="340"/>
      <c r="O33" s="432"/>
      <c r="P33" s="306"/>
      <c r="Q33" s="467"/>
      <c r="R33" s="300"/>
      <c r="S33" s="644"/>
      <c r="T33" s="641"/>
      <c r="U33" s="646"/>
      <c r="V33" s="430"/>
      <c r="W33" s="422"/>
      <c r="X33" s="300"/>
      <c r="Y33" s="647"/>
      <c r="Z33" s="645"/>
      <c r="AA33" s="646"/>
      <c r="AB33" s="430"/>
      <c r="AC33" s="422"/>
      <c r="AD33" s="300"/>
    </row>
    <row r="34" spans="10:30" ht="42" customHeight="1" thickBot="1" x14ac:dyDescent="0.3">
      <c r="J34" s="227"/>
      <c r="K34" s="195"/>
      <c r="L34" s="196">
        <v>35</v>
      </c>
      <c r="M34" s="460" t="s">
        <v>565</v>
      </c>
      <c r="N34" s="461"/>
      <c r="O34" s="197">
        <v>1</v>
      </c>
      <c r="P34" s="150"/>
      <c r="Q34" s="147" t="s">
        <v>175</v>
      </c>
      <c r="R34" s="149">
        <f>(5*D34)</f>
        <v>0</v>
      </c>
      <c r="S34" s="240"/>
      <c r="T34" s="241" t="s">
        <v>114</v>
      </c>
      <c r="U34" s="242">
        <f>(5*J34)</f>
        <v>0</v>
      </c>
      <c r="V34" s="150"/>
      <c r="W34" s="147" t="s">
        <v>115</v>
      </c>
      <c r="X34" s="149">
        <f>(5*J34)</f>
        <v>0</v>
      </c>
      <c r="Y34" s="230"/>
      <c r="Z34" s="231" t="s">
        <v>113</v>
      </c>
      <c r="AA34" s="232">
        <f>(5*P34)</f>
        <v>0</v>
      </c>
      <c r="AB34" s="195"/>
      <c r="AC34" s="196"/>
      <c r="AD34" s="198"/>
    </row>
    <row r="35" spans="10:30" ht="45.75" customHeight="1" thickBot="1" x14ac:dyDescent="0.3">
      <c r="J35" s="227"/>
      <c r="K35" s="195"/>
      <c r="L35" s="196">
        <v>35</v>
      </c>
      <c r="M35" s="460" t="s">
        <v>566</v>
      </c>
      <c r="N35" s="461"/>
      <c r="O35" s="197">
        <v>1</v>
      </c>
      <c r="P35" s="195"/>
      <c r="Q35" s="196" t="s">
        <v>175</v>
      </c>
      <c r="R35" s="198">
        <f>(5*D35)</f>
        <v>0</v>
      </c>
      <c r="S35" s="230"/>
      <c r="T35" s="231" t="s">
        <v>113</v>
      </c>
      <c r="U35" s="232">
        <f>(5*J35)</f>
        <v>0</v>
      </c>
      <c r="V35" s="228"/>
      <c r="W35" s="229" t="s">
        <v>116</v>
      </c>
      <c r="X35" s="198">
        <f>(5*J35)</f>
        <v>0</v>
      </c>
      <c r="Y35" s="230"/>
      <c r="Z35" s="231"/>
      <c r="AA35" s="232"/>
      <c r="AB35" s="195"/>
      <c r="AC35" s="196"/>
      <c r="AD35" s="198"/>
    </row>
    <row r="36" spans="10:30" ht="42" customHeight="1" thickBot="1" x14ac:dyDescent="0.3">
      <c r="J36" s="172"/>
      <c r="K36" s="151"/>
      <c r="L36" s="148">
        <v>38</v>
      </c>
      <c r="M36" s="413" t="s">
        <v>567</v>
      </c>
      <c r="N36" s="341"/>
      <c r="O36" s="153">
        <v>1</v>
      </c>
      <c r="P36" s="146"/>
      <c r="Q36" s="174" t="s">
        <v>568</v>
      </c>
      <c r="R36" s="144">
        <f>(25*J36)</f>
        <v>0</v>
      </c>
      <c r="S36" s="233"/>
      <c r="T36" s="234"/>
      <c r="U36" s="235"/>
      <c r="V36" s="146"/>
      <c r="W36" s="174"/>
      <c r="X36" s="144"/>
      <c r="Y36" s="166"/>
      <c r="Z36" s="168"/>
      <c r="AA36" s="170"/>
      <c r="AB36" s="151"/>
      <c r="AC36" s="148"/>
      <c r="AD36" s="144"/>
    </row>
    <row r="37" spans="10:30" x14ac:dyDescent="0.25">
      <c r="J37" s="636"/>
      <c r="K37" s="410"/>
      <c r="L37" s="385">
        <v>39</v>
      </c>
      <c r="M37" s="412" t="s">
        <v>179</v>
      </c>
      <c r="N37" s="339"/>
      <c r="O37" s="414">
        <v>1</v>
      </c>
      <c r="P37" s="324"/>
      <c r="Q37" s="557" t="s">
        <v>116</v>
      </c>
      <c r="R37" s="387">
        <f>(5*J37)</f>
        <v>0</v>
      </c>
      <c r="S37" s="643"/>
      <c r="T37" s="640" t="s">
        <v>113</v>
      </c>
      <c r="U37" s="627">
        <f>(5*J37)</f>
        <v>0</v>
      </c>
      <c r="V37" s="410"/>
      <c r="W37" s="385" t="s">
        <v>175</v>
      </c>
      <c r="X37" s="387">
        <f>(5*J37)</f>
        <v>0</v>
      </c>
      <c r="Y37" s="623"/>
      <c r="Z37" s="625" t="s">
        <v>180</v>
      </c>
      <c r="AA37" s="627">
        <f>(5*J37)</f>
        <v>0</v>
      </c>
      <c r="AB37" s="410"/>
      <c r="AC37" s="385"/>
      <c r="AD37" s="387"/>
    </row>
    <row r="38" spans="10:30" ht="15.75" thickBot="1" x14ac:dyDescent="0.3">
      <c r="J38" s="637"/>
      <c r="K38" s="411"/>
      <c r="L38" s="386"/>
      <c r="M38" s="413"/>
      <c r="N38" s="341"/>
      <c r="O38" s="415"/>
      <c r="P38" s="318"/>
      <c r="Q38" s="558"/>
      <c r="R38" s="302"/>
      <c r="S38" s="644"/>
      <c r="T38" s="641"/>
      <c r="U38" s="628"/>
      <c r="V38" s="411"/>
      <c r="W38" s="386"/>
      <c r="X38" s="302"/>
      <c r="Y38" s="624"/>
      <c r="Z38" s="626"/>
      <c r="AA38" s="628"/>
      <c r="AB38" s="411"/>
      <c r="AC38" s="386"/>
      <c r="AD38" s="302"/>
    </row>
    <row r="39" spans="10:30" x14ac:dyDescent="0.25">
      <c r="J39" s="636"/>
      <c r="K39" s="410"/>
      <c r="L39" s="385">
        <v>40</v>
      </c>
      <c r="M39" s="412" t="s">
        <v>181</v>
      </c>
      <c r="N39" s="339"/>
      <c r="O39" s="414">
        <v>1</v>
      </c>
      <c r="P39" s="406"/>
      <c r="Q39" s="388" t="s">
        <v>113</v>
      </c>
      <c r="R39" s="387">
        <f>(5*J39)</f>
        <v>0</v>
      </c>
      <c r="S39" s="623"/>
      <c r="T39" s="625" t="s">
        <v>172</v>
      </c>
      <c r="U39" s="627">
        <f>(9*J39)</f>
        <v>0</v>
      </c>
      <c r="V39" s="324"/>
      <c r="W39" s="557" t="s">
        <v>116</v>
      </c>
      <c r="X39" s="387">
        <f>(5*J39)</f>
        <v>0</v>
      </c>
      <c r="Y39" s="623"/>
      <c r="Z39" s="625"/>
      <c r="AA39" s="627"/>
      <c r="AB39" s="410"/>
      <c r="AC39" s="385"/>
      <c r="AD39" s="387"/>
    </row>
    <row r="40" spans="10:30" ht="15.75" thickBot="1" x14ac:dyDescent="0.3">
      <c r="J40" s="637"/>
      <c r="K40" s="411"/>
      <c r="L40" s="386"/>
      <c r="M40" s="413"/>
      <c r="N40" s="341"/>
      <c r="O40" s="415"/>
      <c r="P40" s="407"/>
      <c r="Q40" s="389"/>
      <c r="R40" s="302"/>
      <c r="S40" s="624"/>
      <c r="T40" s="626"/>
      <c r="U40" s="628"/>
      <c r="V40" s="318"/>
      <c r="W40" s="558"/>
      <c r="X40" s="302"/>
      <c r="Y40" s="624"/>
      <c r="Z40" s="626"/>
      <c r="AA40" s="628"/>
      <c r="AB40" s="411"/>
      <c r="AC40" s="386"/>
      <c r="AD40" s="302"/>
    </row>
    <row r="41" spans="10:30" ht="15" customHeight="1" x14ac:dyDescent="0.25">
      <c r="J41" s="636"/>
      <c r="K41" s="410"/>
      <c r="L41" s="385"/>
      <c r="M41" s="412"/>
      <c r="N41" s="339"/>
      <c r="O41" s="414"/>
      <c r="P41" s="504"/>
      <c r="Q41" s="652"/>
      <c r="R41" s="387">
        <f>(5*J41)</f>
        <v>0</v>
      </c>
      <c r="S41" s="623"/>
      <c r="T41" s="625"/>
      <c r="U41" s="627"/>
      <c r="V41" s="410"/>
      <c r="W41" s="385"/>
      <c r="X41" s="387"/>
      <c r="Y41" s="623"/>
      <c r="Z41" s="625"/>
      <c r="AA41" s="627"/>
      <c r="AB41" s="410"/>
      <c r="AC41" s="385"/>
      <c r="AD41" s="387"/>
    </row>
    <row r="42" spans="10:30" ht="15.75" thickBot="1" x14ac:dyDescent="0.3">
      <c r="J42" s="637"/>
      <c r="K42" s="411"/>
      <c r="L42" s="386"/>
      <c r="M42" s="413"/>
      <c r="N42" s="341"/>
      <c r="O42" s="415"/>
      <c r="P42" s="309"/>
      <c r="Q42" s="653"/>
      <c r="R42" s="302"/>
      <c r="S42" s="647"/>
      <c r="T42" s="645"/>
      <c r="U42" s="628"/>
      <c r="V42" s="411"/>
      <c r="W42" s="386"/>
      <c r="X42" s="302"/>
      <c r="Y42" s="624"/>
      <c r="Z42" s="626"/>
      <c r="AA42" s="628"/>
      <c r="AB42" s="411"/>
      <c r="AC42" s="386"/>
      <c r="AD42" s="302"/>
    </row>
    <row r="60" spans="11:31" ht="15.75" thickBot="1" x14ac:dyDescent="0.3"/>
    <row r="61" spans="11:31" ht="30.75" thickBot="1" x14ac:dyDescent="0.3">
      <c r="K61" s="616" t="s">
        <v>103</v>
      </c>
      <c r="L61" s="617"/>
      <c r="M61" s="65" t="s">
        <v>336</v>
      </c>
      <c r="N61" s="618" t="s">
        <v>82</v>
      </c>
      <c r="O61" s="619"/>
      <c r="P61" s="66" t="s">
        <v>102</v>
      </c>
      <c r="Q61" s="620" t="s">
        <v>83</v>
      </c>
      <c r="R61" s="621"/>
      <c r="S61" s="621"/>
      <c r="T61" s="621"/>
      <c r="U61" s="621"/>
      <c r="V61" s="621"/>
      <c r="W61" s="621"/>
      <c r="X61" s="621"/>
      <c r="Y61" s="621"/>
      <c r="Z61" s="621"/>
      <c r="AA61" s="621"/>
      <c r="AB61" s="621"/>
      <c r="AC61" s="621"/>
      <c r="AD61" s="621"/>
      <c r="AE61" s="622"/>
    </row>
    <row r="62" spans="11:31" x14ac:dyDescent="0.25">
      <c r="K62" s="605"/>
      <c r="L62" s="472"/>
      <c r="M62" s="385" t="s">
        <v>108</v>
      </c>
      <c r="N62" s="388" t="s">
        <v>109</v>
      </c>
      <c r="O62" s="474"/>
      <c r="P62" s="476">
        <v>10</v>
      </c>
      <c r="Q62" s="406"/>
      <c r="R62" s="388" t="s">
        <v>113</v>
      </c>
      <c r="S62" s="310">
        <f>(10*K62)</f>
        <v>0</v>
      </c>
      <c r="T62" s="603"/>
      <c r="U62" s="599" t="s">
        <v>114</v>
      </c>
      <c r="V62" s="601">
        <f>(30*K62)</f>
        <v>0</v>
      </c>
      <c r="W62" s="472"/>
      <c r="X62" s="388" t="s">
        <v>115</v>
      </c>
      <c r="Y62" s="474">
        <f>(K62*10)</f>
        <v>0</v>
      </c>
      <c r="Z62" s="603"/>
      <c r="AA62" s="599"/>
      <c r="AB62" s="601"/>
      <c r="AC62" s="472"/>
      <c r="AD62" s="388"/>
      <c r="AE62" s="527"/>
    </row>
    <row r="63" spans="11:31" ht="15.75" thickBot="1" x14ac:dyDescent="0.3">
      <c r="K63" s="613"/>
      <c r="L63" s="491"/>
      <c r="M63" s="422"/>
      <c r="N63" s="389"/>
      <c r="O63" s="494"/>
      <c r="P63" s="506"/>
      <c r="Q63" s="407"/>
      <c r="R63" s="389"/>
      <c r="S63" s="299"/>
      <c r="T63" s="611"/>
      <c r="U63" s="612"/>
      <c r="V63" s="610"/>
      <c r="W63" s="491"/>
      <c r="X63" s="389"/>
      <c r="Y63" s="494"/>
      <c r="Z63" s="611"/>
      <c r="AA63" s="612"/>
      <c r="AB63" s="610"/>
      <c r="AC63" s="491"/>
      <c r="AD63" s="389"/>
      <c r="AE63" s="531"/>
    </row>
    <row r="64" spans="11:31" x14ac:dyDescent="0.25">
      <c r="K64" s="605"/>
      <c r="L64" s="472"/>
      <c r="M64" s="422"/>
      <c r="N64" s="388" t="s">
        <v>110</v>
      </c>
      <c r="O64" s="474"/>
      <c r="P64" s="476">
        <v>10</v>
      </c>
      <c r="Q64" s="406"/>
      <c r="R64" s="388" t="s">
        <v>113</v>
      </c>
      <c r="S64" s="310">
        <f>(10*K64)</f>
        <v>0</v>
      </c>
      <c r="T64" s="603"/>
      <c r="U64" s="599" t="s">
        <v>114</v>
      </c>
      <c r="V64" s="601">
        <f>(20*K64)</f>
        <v>0</v>
      </c>
      <c r="W64" s="472"/>
      <c r="X64" s="388" t="s">
        <v>115</v>
      </c>
      <c r="Y64" s="474">
        <f>(10*K64)</f>
        <v>0</v>
      </c>
      <c r="Z64" s="603"/>
      <c r="AA64" s="599"/>
      <c r="AB64" s="601"/>
      <c r="AC64" s="472"/>
      <c r="AD64" s="388"/>
      <c r="AE64" s="529"/>
    </row>
    <row r="65" spans="11:31" ht="15.75" thickBot="1" x14ac:dyDescent="0.3">
      <c r="K65" s="613"/>
      <c r="L65" s="491"/>
      <c r="M65" s="422"/>
      <c r="N65" s="389"/>
      <c r="O65" s="494"/>
      <c r="P65" s="506"/>
      <c r="Q65" s="407"/>
      <c r="R65" s="389"/>
      <c r="S65" s="299"/>
      <c r="T65" s="611"/>
      <c r="U65" s="612"/>
      <c r="V65" s="610"/>
      <c r="W65" s="491"/>
      <c r="X65" s="389"/>
      <c r="Y65" s="494"/>
      <c r="Z65" s="611"/>
      <c r="AA65" s="612"/>
      <c r="AB65" s="610"/>
      <c r="AC65" s="491"/>
      <c r="AD65" s="389"/>
      <c r="AE65" s="533"/>
    </row>
    <row r="66" spans="11:31" x14ac:dyDescent="0.25">
      <c r="K66" s="605"/>
      <c r="L66" s="472"/>
      <c r="M66" s="422"/>
      <c r="N66" s="388" t="s">
        <v>111</v>
      </c>
      <c r="O66" s="474"/>
      <c r="P66" s="476">
        <v>10</v>
      </c>
      <c r="Q66" s="406"/>
      <c r="R66" s="388" t="s">
        <v>113</v>
      </c>
      <c r="S66" s="310">
        <f>(10*K66)</f>
        <v>0</v>
      </c>
      <c r="T66" s="603"/>
      <c r="U66" s="599" t="s">
        <v>116</v>
      </c>
      <c r="V66" s="601">
        <f>(10*K66)</f>
        <v>0</v>
      </c>
      <c r="W66" s="472"/>
      <c r="X66" s="388" t="s">
        <v>115</v>
      </c>
      <c r="Y66" s="474">
        <f>(10*K66)</f>
        <v>0</v>
      </c>
      <c r="Z66" s="603"/>
      <c r="AA66" s="599"/>
      <c r="AB66" s="601"/>
      <c r="AC66" s="472"/>
      <c r="AD66" s="388"/>
      <c r="AE66" s="529"/>
    </row>
    <row r="67" spans="11:31" ht="15.75" thickBot="1" x14ac:dyDescent="0.3">
      <c r="K67" s="606"/>
      <c r="L67" s="473"/>
      <c r="M67" s="422"/>
      <c r="N67" s="421"/>
      <c r="O67" s="475"/>
      <c r="P67" s="477"/>
      <c r="Q67" s="407"/>
      <c r="R67" s="389"/>
      <c r="S67" s="299"/>
      <c r="T67" s="607"/>
      <c r="U67" s="608"/>
      <c r="V67" s="609"/>
      <c r="W67" s="491"/>
      <c r="X67" s="389"/>
      <c r="Y67" s="475"/>
      <c r="Z67" s="607"/>
      <c r="AA67" s="608"/>
      <c r="AB67" s="609"/>
      <c r="AC67" s="473"/>
      <c r="AD67" s="421"/>
      <c r="AE67" s="530"/>
    </row>
    <row r="68" spans="11:31" x14ac:dyDescent="0.25">
      <c r="K68" s="605"/>
      <c r="L68" s="472"/>
      <c r="M68" s="422"/>
      <c r="N68" s="388" t="s">
        <v>112</v>
      </c>
      <c r="O68" s="474"/>
      <c r="P68" s="476">
        <v>20</v>
      </c>
      <c r="Q68" s="406"/>
      <c r="R68" s="388" t="s">
        <v>117</v>
      </c>
      <c r="S68" s="310">
        <f>(20*K68)</f>
        <v>0</v>
      </c>
      <c r="T68" s="603"/>
      <c r="U68" s="599"/>
      <c r="V68" s="601"/>
      <c r="W68" s="472"/>
      <c r="X68" s="388"/>
      <c r="Y68" s="474"/>
      <c r="Z68" s="603"/>
      <c r="AA68" s="599"/>
      <c r="AB68" s="601"/>
      <c r="AC68" s="472"/>
      <c r="AD68" s="388"/>
      <c r="AE68" s="527"/>
    </row>
    <row r="69" spans="11:31" ht="15.75" thickBot="1" x14ac:dyDescent="0.3">
      <c r="K69" s="613"/>
      <c r="L69" s="491"/>
      <c r="M69" s="422"/>
      <c r="N69" s="389"/>
      <c r="O69" s="494"/>
      <c r="P69" s="506"/>
      <c r="Q69" s="407"/>
      <c r="R69" s="389"/>
      <c r="S69" s="299"/>
      <c r="T69" s="611"/>
      <c r="U69" s="612"/>
      <c r="V69" s="610"/>
      <c r="W69" s="491"/>
      <c r="X69" s="389"/>
      <c r="Y69" s="494"/>
      <c r="Z69" s="611"/>
      <c r="AA69" s="612"/>
      <c r="AB69" s="610"/>
      <c r="AC69" s="491"/>
      <c r="AD69" s="389"/>
      <c r="AE69" s="531"/>
    </row>
    <row r="70" spans="11:31" x14ac:dyDescent="0.25">
      <c r="K70" s="605"/>
      <c r="L70" s="472"/>
      <c r="M70" s="422"/>
      <c r="N70" s="388" t="s">
        <v>115</v>
      </c>
      <c r="O70" s="474"/>
      <c r="P70" s="476">
        <v>20</v>
      </c>
      <c r="Q70" s="406"/>
      <c r="R70" s="388" t="s">
        <v>113</v>
      </c>
      <c r="S70" s="310">
        <f>(20*K70)</f>
        <v>0</v>
      </c>
      <c r="T70" s="603"/>
      <c r="U70" s="599" t="s">
        <v>118</v>
      </c>
      <c r="V70" s="601">
        <f>(20*K70)</f>
        <v>0</v>
      </c>
      <c r="W70" s="472"/>
      <c r="X70" s="388"/>
      <c r="Y70" s="474"/>
      <c r="Z70" s="603"/>
      <c r="AA70" s="599"/>
      <c r="AB70" s="601"/>
      <c r="AC70" s="472"/>
      <c r="AD70" s="388"/>
      <c r="AE70" s="529"/>
    </row>
    <row r="71" spans="11:31" ht="15.75" thickBot="1" x14ac:dyDescent="0.3">
      <c r="K71" s="613"/>
      <c r="L71" s="491"/>
      <c r="M71" s="422"/>
      <c r="N71" s="389"/>
      <c r="O71" s="494"/>
      <c r="P71" s="506"/>
      <c r="Q71" s="407"/>
      <c r="R71" s="389"/>
      <c r="S71" s="299"/>
      <c r="T71" s="611"/>
      <c r="U71" s="612"/>
      <c r="V71" s="610"/>
      <c r="W71" s="491"/>
      <c r="X71" s="389"/>
      <c r="Y71" s="494"/>
      <c r="Z71" s="611"/>
      <c r="AA71" s="612"/>
      <c r="AB71" s="610"/>
      <c r="AC71" s="491"/>
      <c r="AD71" s="389"/>
      <c r="AE71" s="533"/>
    </row>
    <row r="72" spans="11:31" x14ac:dyDescent="0.25">
      <c r="K72" s="605"/>
      <c r="L72" s="472"/>
      <c r="M72" s="422"/>
      <c r="N72" s="388" t="s">
        <v>114</v>
      </c>
      <c r="O72" s="474"/>
      <c r="P72" s="476">
        <v>20</v>
      </c>
      <c r="Q72" s="406"/>
      <c r="R72" s="388" t="s">
        <v>119</v>
      </c>
      <c r="S72" s="310">
        <f>(20*K72)</f>
        <v>0</v>
      </c>
      <c r="T72" s="603"/>
      <c r="U72" s="599"/>
      <c r="V72" s="601"/>
      <c r="W72" s="472"/>
      <c r="X72" s="388"/>
      <c r="Y72" s="474"/>
      <c r="Z72" s="603"/>
      <c r="AA72" s="599"/>
      <c r="AB72" s="601"/>
      <c r="AC72" s="472"/>
      <c r="AD72" s="388"/>
      <c r="AE72" s="529"/>
    </row>
    <row r="73" spans="11:31" ht="15.75" thickBot="1" x14ac:dyDescent="0.3">
      <c r="K73" s="606"/>
      <c r="L73" s="473"/>
      <c r="M73" s="422"/>
      <c r="N73" s="421"/>
      <c r="O73" s="475"/>
      <c r="P73" s="477"/>
      <c r="Q73" s="420"/>
      <c r="R73" s="421"/>
      <c r="S73" s="314"/>
      <c r="T73" s="607"/>
      <c r="U73" s="608"/>
      <c r="V73" s="609"/>
      <c r="W73" s="473"/>
      <c r="X73" s="421"/>
      <c r="Y73" s="475"/>
      <c r="Z73" s="607"/>
      <c r="AA73" s="608"/>
      <c r="AB73" s="609"/>
      <c r="AC73" s="473"/>
      <c r="AD73" s="421"/>
      <c r="AE73" s="530"/>
    </row>
    <row r="74" spans="11:31" x14ac:dyDescent="0.25">
      <c r="K74" s="605"/>
      <c r="L74" s="472"/>
      <c r="M74" s="422"/>
      <c r="N74" s="388" t="s">
        <v>120</v>
      </c>
      <c r="O74" s="474"/>
      <c r="P74" s="476">
        <v>10</v>
      </c>
      <c r="Q74" s="406"/>
      <c r="R74" s="388" t="s">
        <v>113</v>
      </c>
      <c r="S74" s="310">
        <f>(10*K74)</f>
        <v>0</v>
      </c>
      <c r="T74" s="603"/>
      <c r="U74" s="599" t="s">
        <v>114</v>
      </c>
      <c r="V74" s="601">
        <f>(10*K74)</f>
        <v>0</v>
      </c>
      <c r="W74" s="472"/>
      <c r="X74" s="388" t="s">
        <v>115</v>
      </c>
      <c r="Y74" s="474">
        <f>(10*K74)</f>
        <v>0</v>
      </c>
      <c r="Z74" s="603"/>
      <c r="AA74" s="599"/>
      <c r="AB74" s="601"/>
      <c r="AC74" s="472"/>
      <c r="AD74" s="388"/>
      <c r="AE74" s="527"/>
    </row>
    <row r="75" spans="11:31" ht="15.75" thickBot="1" x14ac:dyDescent="0.3">
      <c r="K75" s="615"/>
      <c r="L75" s="520"/>
      <c r="M75" s="614"/>
      <c r="N75" s="515"/>
      <c r="O75" s="521"/>
      <c r="P75" s="522"/>
      <c r="Q75" s="514"/>
      <c r="R75" s="515"/>
      <c r="S75" s="516"/>
      <c r="T75" s="604"/>
      <c r="U75" s="600"/>
      <c r="V75" s="602"/>
      <c r="W75" s="520"/>
      <c r="X75" s="515"/>
      <c r="Y75" s="521"/>
      <c r="Z75" s="604"/>
      <c r="AA75" s="600"/>
      <c r="AB75" s="602"/>
      <c r="AC75" s="520"/>
      <c r="AD75" s="515"/>
      <c r="AE75" s="528"/>
    </row>
  </sheetData>
  <mergeCells count="395">
    <mergeCell ref="AB41:AB42"/>
    <mergeCell ref="AC41:AC42"/>
    <mergeCell ref="AD41:AD42"/>
    <mergeCell ref="A1:AD2"/>
    <mergeCell ref="O41:O42"/>
    <mergeCell ref="M41:N42"/>
    <mergeCell ref="L41:L42"/>
    <mergeCell ref="K41:K42"/>
    <mergeCell ref="J41:J42"/>
    <mergeCell ref="V41:V42"/>
    <mergeCell ref="W41:W42"/>
    <mergeCell ref="X41:X42"/>
    <mergeCell ref="Y41:Y42"/>
    <mergeCell ref="Z41:Z42"/>
    <mergeCell ref="AA41:AA42"/>
    <mergeCell ref="P41:P42"/>
    <mergeCell ref="Q41:Q42"/>
    <mergeCell ref="R41:R42"/>
    <mergeCell ref="S41:S42"/>
    <mergeCell ref="T41:T42"/>
    <mergeCell ref="U41:U42"/>
    <mergeCell ref="Z39:Z40"/>
    <mergeCell ref="AA39:AA40"/>
    <mergeCell ref="AB39:AB40"/>
    <mergeCell ref="AC39:AC40"/>
    <mergeCell ref="AD39:AD40"/>
    <mergeCell ref="T39:T40"/>
    <mergeCell ref="U39:U40"/>
    <mergeCell ref="V39:V40"/>
    <mergeCell ref="W39:W40"/>
    <mergeCell ref="X39:X40"/>
    <mergeCell ref="Y39:Y40"/>
    <mergeCell ref="AD37:AD38"/>
    <mergeCell ref="X37:X38"/>
    <mergeCell ref="Y37:Y38"/>
    <mergeCell ref="Z37:Z38"/>
    <mergeCell ref="AA37:AA38"/>
    <mergeCell ref="AB37:AB38"/>
    <mergeCell ref="AC37:AC38"/>
    <mergeCell ref="J39:J40"/>
    <mergeCell ref="K39:K40"/>
    <mergeCell ref="L39:L40"/>
    <mergeCell ref="M39:N40"/>
    <mergeCell ref="O39:O40"/>
    <mergeCell ref="P39:P40"/>
    <mergeCell ref="Q39:Q40"/>
    <mergeCell ref="R39:R40"/>
    <mergeCell ref="S39:S40"/>
    <mergeCell ref="J37:J38"/>
    <mergeCell ref="K37:K38"/>
    <mergeCell ref="L37:L38"/>
    <mergeCell ref="M37:N38"/>
    <mergeCell ref="O37:O38"/>
    <mergeCell ref="P37:P38"/>
    <mergeCell ref="Q37:Q38"/>
    <mergeCell ref="V32:V33"/>
    <mergeCell ref="W32:W33"/>
    <mergeCell ref="P32:P33"/>
    <mergeCell ref="Q32:Q33"/>
    <mergeCell ref="R32:R33"/>
    <mergeCell ref="S32:S33"/>
    <mergeCell ref="T32:T33"/>
    <mergeCell ref="U32:U33"/>
    <mergeCell ref="R37:R38"/>
    <mergeCell ref="S37:S38"/>
    <mergeCell ref="T37:T38"/>
    <mergeCell ref="U37:U38"/>
    <mergeCell ref="V37:V38"/>
    <mergeCell ref="W37:W38"/>
    <mergeCell ref="AB26:AB27"/>
    <mergeCell ref="AC26:AC27"/>
    <mergeCell ref="AD26:AD27"/>
    <mergeCell ref="J32:J33"/>
    <mergeCell ref="K32:K33"/>
    <mergeCell ref="L32:L33"/>
    <mergeCell ref="M32:N33"/>
    <mergeCell ref="O32:O33"/>
    <mergeCell ref="T26:T27"/>
    <mergeCell ref="U26:U27"/>
    <mergeCell ref="V26:V27"/>
    <mergeCell ref="W26:W27"/>
    <mergeCell ref="X26:X27"/>
    <mergeCell ref="Y26:Y27"/>
    <mergeCell ref="AB32:AB33"/>
    <mergeCell ref="AC32:AC33"/>
    <mergeCell ref="AD32:AD33"/>
    <mergeCell ref="X32:X33"/>
    <mergeCell ref="Y32:Y33"/>
    <mergeCell ref="Z32:Z33"/>
    <mergeCell ref="AA32:AA33"/>
    <mergeCell ref="M28:N28"/>
    <mergeCell ref="M29:N29"/>
    <mergeCell ref="AD24:AD25"/>
    <mergeCell ref="J26:J27"/>
    <mergeCell ref="K26:K27"/>
    <mergeCell ref="L26:L27"/>
    <mergeCell ref="M26:N27"/>
    <mergeCell ref="O26:O27"/>
    <mergeCell ref="P26:P27"/>
    <mergeCell ref="Q26:Q27"/>
    <mergeCell ref="R26:R27"/>
    <mergeCell ref="S26:S27"/>
    <mergeCell ref="X24:X25"/>
    <mergeCell ref="Y24:Y25"/>
    <mergeCell ref="Z24:Z25"/>
    <mergeCell ref="AA24:AA25"/>
    <mergeCell ref="AB24:AB25"/>
    <mergeCell ref="AC24:AC25"/>
    <mergeCell ref="R24:R25"/>
    <mergeCell ref="S24:S25"/>
    <mergeCell ref="T24:T25"/>
    <mergeCell ref="U24:U25"/>
    <mergeCell ref="V24:V25"/>
    <mergeCell ref="W24:W25"/>
    <mergeCell ref="Z26:Z27"/>
    <mergeCell ref="AA26:AA27"/>
    <mergeCell ref="J24:J25"/>
    <mergeCell ref="K24:K25"/>
    <mergeCell ref="L24:L25"/>
    <mergeCell ref="M24:N25"/>
    <mergeCell ref="O24:O25"/>
    <mergeCell ref="P24:P25"/>
    <mergeCell ref="Q24:Q25"/>
    <mergeCell ref="V17:V18"/>
    <mergeCell ref="W17:W18"/>
    <mergeCell ref="P17:P18"/>
    <mergeCell ref="Q17:Q18"/>
    <mergeCell ref="R17:R18"/>
    <mergeCell ref="S17:S18"/>
    <mergeCell ref="T17:T18"/>
    <mergeCell ref="U17:U18"/>
    <mergeCell ref="M19:N19"/>
    <mergeCell ref="M20:N20"/>
    <mergeCell ref="M21:N21"/>
    <mergeCell ref="M22:N22"/>
    <mergeCell ref="M23:N23"/>
    <mergeCell ref="AB13:AB14"/>
    <mergeCell ref="AC13:AC14"/>
    <mergeCell ref="AD13:AD14"/>
    <mergeCell ref="J17:J18"/>
    <mergeCell ref="K17:K18"/>
    <mergeCell ref="L17:L18"/>
    <mergeCell ref="M17:N18"/>
    <mergeCell ref="O17:O18"/>
    <mergeCell ref="T13:T14"/>
    <mergeCell ref="U13:U14"/>
    <mergeCell ref="V13:V14"/>
    <mergeCell ref="W13:W14"/>
    <mergeCell ref="X13:X14"/>
    <mergeCell ref="Y13:Y14"/>
    <mergeCell ref="AB17:AB18"/>
    <mergeCell ref="AC17:AC18"/>
    <mergeCell ref="AD17:AD18"/>
    <mergeCell ref="X17:X18"/>
    <mergeCell ref="Y17:Y18"/>
    <mergeCell ref="Z17:Z18"/>
    <mergeCell ref="AA17:AA18"/>
    <mergeCell ref="AD11:AD12"/>
    <mergeCell ref="J13:J14"/>
    <mergeCell ref="K13:K14"/>
    <mergeCell ref="L13:L14"/>
    <mergeCell ref="M13:N14"/>
    <mergeCell ref="O13:O14"/>
    <mergeCell ref="P13:P14"/>
    <mergeCell ref="Q13:Q14"/>
    <mergeCell ref="R13:R14"/>
    <mergeCell ref="S13:S14"/>
    <mergeCell ref="X11:X12"/>
    <mergeCell ref="Y11:Y12"/>
    <mergeCell ref="Z11:Z12"/>
    <mergeCell ref="AA11:AA12"/>
    <mergeCell ref="AB11:AB12"/>
    <mergeCell ref="AC11:AC12"/>
    <mergeCell ref="R11:R12"/>
    <mergeCell ref="S11:S12"/>
    <mergeCell ref="T11:T12"/>
    <mergeCell ref="U11:U12"/>
    <mergeCell ref="V11:V12"/>
    <mergeCell ref="W11:W12"/>
    <mergeCell ref="Z13:Z14"/>
    <mergeCell ref="AA13:AA14"/>
    <mergeCell ref="J11:J12"/>
    <mergeCell ref="K11:K12"/>
    <mergeCell ref="L11:L12"/>
    <mergeCell ref="M11:N12"/>
    <mergeCell ref="O11:O12"/>
    <mergeCell ref="P11:P12"/>
    <mergeCell ref="Q11:Q12"/>
    <mergeCell ref="V9:V10"/>
    <mergeCell ref="W9:W10"/>
    <mergeCell ref="P9:P10"/>
    <mergeCell ref="Q9:Q10"/>
    <mergeCell ref="R9:R10"/>
    <mergeCell ref="S9:S10"/>
    <mergeCell ref="T9:T10"/>
    <mergeCell ref="U9:U10"/>
    <mergeCell ref="Y9:Y10"/>
    <mergeCell ref="Z9:Z10"/>
    <mergeCell ref="AA9:AA10"/>
    <mergeCell ref="J7:J8"/>
    <mergeCell ref="J9:J10"/>
    <mergeCell ref="K9:K10"/>
    <mergeCell ref="L9:L10"/>
    <mergeCell ref="M9:N10"/>
    <mergeCell ref="O9:O10"/>
    <mergeCell ref="T7:T8"/>
    <mergeCell ref="U7:U8"/>
    <mergeCell ref="V7:V8"/>
    <mergeCell ref="W7:W8"/>
    <mergeCell ref="J4:K4"/>
    <mergeCell ref="M4:N4"/>
    <mergeCell ref="P4:AD4"/>
    <mergeCell ref="J5:J6"/>
    <mergeCell ref="K5:K6"/>
    <mergeCell ref="L5:L6"/>
    <mergeCell ref="M5:N6"/>
    <mergeCell ref="O5:O6"/>
    <mergeCell ref="P5:P6"/>
    <mergeCell ref="Q5:Q6"/>
    <mergeCell ref="AD5:AD6"/>
    <mergeCell ref="X5:X6"/>
    <mergeCell ref="Y5:Y6"/>
    <mergeCell ref="Z5:Z6"/>
    <mergeCell ref="AA5:AA6"/>
    <mergeCell ref="AB5:AB6"/>
    <mergeCell ref="AC5:AC6"/>
    <mergeCell ref="R5:R6"/>
    <mergeCell ref="S5:S6"/>
    <mergeCell ref="T5:T6"/>
    <mergeCell ref="U5:U6"/>
    <mergeCell ref="V5:V6"/>
    <mergeCell ref="W5:W6"/>
    <mergeCell ref="K61:L61"/>
    <mergeCell ref="N61:O61"/>
    <mergeCell ref="Q61:AE61"/>
    <mergeCell ref="K7:K8"/>
    <mergeCell ref="L7:L8"/>
    <mergeCell ref="M7:N8"/>
    <mergeCell ref="O7:O8"/>
    <mergeCell ref="P7:P8"/>
    <mergeCell ref="Q7:Q8"/>
    <mergeCell ref="R7:R8"/>
    <mergeCell ref="S7:S8"/>
    <mergeCell ref="Z7:Z8"/>
    <mergeCell ref="AA7:AA8"/>
    <mergeCell ref="AB7:AB8"/>
    <mergeCell ref="AC7:AC8"/>
    <mergeCell ref="AD7:AD8"/>
    <mergeCell ref="X7:X8"/>
    <mergeCell ref="M15:N15"/>
    <mergeCell ref="M16:N16"/>
    <mergeCell ref="Y7:Y8"/>
    <mergeCell ref="AB9:AB10"/>
    <mergeCell ref="AC9:AC10"/>
    <mergeCell ref="AD9:AD10"/>
    <mergeCell ref="X9:X10"/>
    <mergeCell ref="X62:X63"/>
    <mergeCell ref="Y62:Y63"/>
    <mergeCell ref="Z62:Z63"/>
    <mergeCell ref="AA62:AA63"/>
    <mergeCell ref="AB62:AB63"/>
    <mergeCell ref="AC62:AC63"/>
    <mergeCell ref="K62:K63"/>
    <mergeCell ref="L62:L63"/>
    <mergeCell ref="M62:M75"/>
    <mergeCell ref="N62:O63"/>
    <mergeCell ref="P62:P63"/>
    <mergeCell ref="Q62:Q63"/>
    <mergeCell ref="R62:R63"/>
    <mergeCell ref="S62:S63"/>
    <mergeCell ref="T62:T63"/>
    <mergeCell ref="K74:K75"/>
    <mergeCell ref="L74:L75"/>
    <mergeCell ref="N74:O75"/>
    <mergeCell ref="P74:P75"/>
    <mergeCell ref="Q74:Q75"/>
    <mergeCell ref="R74:R75"/>
    <mergeCell ref="S74:S75"/>
    <mergeCell ref="T74:T75"/>
    <mergeCell ref="Z66:Z67"/>
    <mergeCell ref="AD62:AD63"/>
    <mergeCell ref="AE62:AE63"/>
    <mergeCell ref="K64:K65"/>
    <mergeCell ref="L64:L65"/>
    <mergeCell ref="N64:O65"/>
    <mergeCell ref="P64:P65"/>
    <mergeCell ref="Q64:Q65"/>
    <mergeCell ref="R64:R65"/>
    <mergeCell ref="S64:S65"/>
    <mergeCell ref="T64:T65"/>
    <mergeCell ref="U64:U65"/>
    <mergeCell ref="V64:V65"/>
    <mergeCell ref="W64:W65"/>
    <mergeCell ref="X64:X65"/>
    <mergeCell ref="Y64:Y65"/>
    <mergeCell ref="Z64:Z65"/>
    <mergeCell ref="AA64:AA65"/>
    <mergeCell ref="AB64:AB65"/>
    <mergeCell ref="AC64:AC65"/>
    <mergeCell ref="AD64:AD65"/>
    <mergeCell ref="AE64:AE65"/>
    <mergeCell ref="U62:U63"/>
    <mergeCell ref="V62:V63"/>
    <mergeCell ref="W62:W63"/>
    <mergeCell ref="AA66:AA67"/>
    <mergeCell ref="AB66:AB67"/>
    <mergeCell ref="AC66:AC67"/>
    <mergeCell ref="AD66:AD67"/>
    <mergeCell ref="K66:K67"/>
    <mergeCell ref="L66:L67"/>
    <mergeCell ref="N66:O67"/>
    <mergeCell ref="P66:P67"/>
    <mergeCell ref="Q66:Q67"/>
    <mergeCell ref="R66:R67"/>
    <mergeCell ref="S66:S67"/>
    <mergeCell ref="T66:T67"/>
    <mergeCell ref="U66:U67"/>
    <mergeCell ref="AE66:AE67"/>
    <mergeCell ref="K68:K69"/>
    <mergeCell ref="L68:L69"/>
    <mergeCell ref="N68:O69"/>
    <mergeCell ref="P68:P69"/>
    <mergeCell ref="Q68:Q69"/>
    <mergeCell ref="R68:R69"/>
    <mergeCell ref="S68:S69"/>
    <mergeCell ref="T68:T69"/>
    <mergeCell ref="U68:U69"/>
    <mergeCell ref="V68:V69"/>
    <mergeCell ref="W68:W69"/>
    <mergeCell ref="X68:X69"/>
    <mergeCell ref="Y68:Y69"/>
    <mergeCell ref="Z68:Z69"/>
    <mergeCell ref="AA68:AA69"/>
    <mergeCell ref="AB68:AB69"/>
    <mergeCell ref="AC68:AC69"/>
    <mergeCell ref="AD68:AD69"/>
    <mergeCell ref="AE68:AE69"/>
    <mergeCell ref="V66:V67"/>
    <mergeCell ref="W66:W67"/>
    <mergeCell ref="X66:X67"/>
    <mergeCell ref="Y66:Y67"/>
    <mergeCell ref="K70:K71"/>
    <mergeCell ref="L70:L71"/>
    <mergeCell ref="N70:O71"/>
    <mergeCell ref="P70:P71"/>
    <mergeCell ref="Q70:Q71"/>
    <mergeCell ref="R70:R71"/>
    <mergeCell ref="S70:S71"/>
    <mergeCell ref="T70:T71"/>
    <mergeCell ref="U70:U71"/>
    <mergeCell ref="AC72:AC73"/>
    <mergeCell ref="AD72:AD73"/>
    <mergeCell ref="AE72:AE73"/>
    <mergeCell ref="V70:V71"/>
    <mergeCell ref="W70:W71"/>
    <mergeCell ref="X70:X71"/>
    <mergeCell ref="Y70:Y71"/>
    <mergeCell ref="Z70:Z71"/>
    <mergeCell ref="AA70:AA71"/>
    <mergeCell ref="AB70:AB71"/>
    <mergeCell ref="AC70:AC71"/>
    <mergeCell ref="AD70:AD71"/>
    <mergeCell ref="K72:K73"/>
    <mergeCell ref="L72:L73"/>
    <mergeCell ref="N72:O73"/>
    <mergeCell ref="P72:P73"/>
    <mergeCell ref="Q72:Q73"/>
    <mergeCell ref="R72:R73"/>
    <mergeCell ref="S72:S73"/>
    <mergeCell ref="T72:T73"/>
    <mergeCell ref="U72:U73"/>
    <mergeCell ref="M30:N30"/>
    <mergeCell ref="M31:N31"/>
    <mergeCell ref="M34:N34"/>
    <mergeCell ref="M36:N36"/>
    <mergeCell ref="M35:N35"/>
    <mergeCell ref="U74:U75"/>
    <mergeCell ref="AE74:AE75"/>
    <mergeCell ref="V74:V75"/>
    <mergeCell ref="W74:W75"/>
    <mergeCell ref="X74:X75"/>
    <mergeCell ref="Y74:Y75"/>
    <mergeCell ref="Z74:Z75"/>
    <mergeCell ref="AA74:AA75"/>
    <mergeCell ref="AB74:AB75"/>
    <mergeCell ref="AC74:AC75"/>
    <mergeCell ref="AD74:AD75"/>
    <mergeCell ref="AE70:AE71"/>
    <mergeCell ref="V72:V73"/>
    <mergeCell ref="W72:W73"/>
    <mergeCell ref="X72:X73"/>
    <mergeCell ref="Y72:Y73"/>
    <mergeCell ref="Z72:Z73"/>
    <mergeCell ref="AA72:AA73"/>
    <mergeCell ref="AB72:AB73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53"/>
  <sheetViews>
    <sheetView showGridLines="0" topLeftCell="A171" workbookViewId="0">
      <selection activeCell="N185" sqref="N185"/>
    </sheetView>
  </sheetViews>
  <sheetFormatPr baseColWidth="10" defaultRowHeight="15" x14ac:dyDescent="0.25"/>
  <cols>
    <col min="3" max="3" width="13.140625" customWidth="1"/>
  </cols>
  <sheetData>
    <row r="1" spans="1:28" x14ac:dyDescent="0.25">
      <c r="A1" s="654" t="s">
        <v>200</v>
      </c>
      <c r="B1" s="655"/>
      <c r="C1" s="655"/>
      <c r="D1" s="655"/>
      <c r="E1" s="655"/>
      <c r="F1" s="655"/>
      <c r="G1" s="655"/>
      <c r="H1" s="655"/>
      <c r="I1" s="655"/>
      <c r="J1" s="655"/>
      <c r="K1" s="655"/>
      <c r="L1" s="655"/>
      <c r="M1" s="655"/>
      <c r="N1" s="655"/>
      <c r="O1" s="655"/>
      <c r="P1" s="655"/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</row>
    <row r="2" spans="1:28" x14ac:dyDescent="0.25">
      <c r="A2" s="655"/>
      <c r="B2" s="655"/>
      <c r="C2" s="655"/>
      <c r="D2" s="655"/>
      <c r="E2" s="655"/>
      <c r="F2" s="655"/>
      <c r="G2" s="655"/>
      <c r="H2" s="655"/>
      <c r="I2" s="655"/>
      <c r="J2" s="655"/>
      <c r="K2" s="655"/>
      <c r="L2" s="655"/>
      <c r="M2" s="655"/>
      <c r="N2" s="655"/>
      <c r="O2" s="655"/>
      <c r="P2" s="655"/>
      <c r="Q2" s="655"/>
      <c r="R2" s="655"/>
      <c r="S2" s="655"/>
      <c r="T2" s="655"/>
      <c r="U2" s="655"/>
      <c r="V2" s="655"/>
      <c r="W2" s="655"/>
      <c r="X2" s="655"/>
      <c r="Y2" s="655"/>
      <c r="Z2" s="655"/>
      <c r="AA2" s="655"/>
      <c r="AB2" s="655"/>
    </row>
    <row r="3" spans="1:28" ht="15.75" thickBot="1" x14ac:dyDescent="0.3"/>
    <row r="4" spans="1:28" ht="30.75" thickBot="1" x14ac:dyDescent="0.3">
      <c r="H4" s="662" t="s">
        <v>103</v>
      </c>
      <c r="I4" s="663"/>
      <c r="J4" s="51" t="s">
        <v>85</v>
      </c>
      <c r="K4" s="664" t="s">
        <v>82</v>
      </c>
      <c r="L4" s="665"/>
      <c r="M4" s="52" t="s">
        <v>102</v>
      </c>
      <c r="N4" s="666" t="s">
        <v>83</v>
      </c>
      <c r="O4" s="667"/>
      <c r="P4" s="667"/>
      <c r="Q4" s="667"/>
      <c r="R4" s="667"/>
      <c r="S4" s="667"/>
      <c r="T4" s="667"/>
      <c r="U4" s="667"/>
      <c r="V4" s="667"/>
      <c r="W4" s="667"/>
      <c r="X4" s="667"/>
      <c r="Y4" s="667"/>
      <c r="Z4" s="667"/>
      <c r="AA4" s="667"/>
      <c r="AB4" s="668"/>
    </row>
    <row r="5" spans="1:28" x14ac:dyDescent="0.25">
      <c r="H5" s="669"/>
      <c r="I5" s="410"/>
      <c r="J5" s="385">
        <v>2</v>
      </c>
      <c r="K5" s="412" t="s">
        <v>201</v>
      </c>
      <c r="L5" s="339"/>
      <c r="M5" s="414">
        <v>5</v>
      </c>
      <c r="N5" s="410"/>
      <c r="O5" s="385" t="s">
        <v>69</v>
      </c>
      <c r="P5" s="387">
        <f>(H5)</f>
        <v>0</v>
      </c>
      <c r="Q5" s="656"/>
      <c r="R5" s="658"/>
      <c r="S5" s="660"/>
      <c r="T5" s="410"/>
      <c r="U5" s="385"/>
      <c r="V5" s="387"/>
      <c r="W5" s="656"/>
      <c r="X5" s="658"/>
      <c r="Y5" s="660"/>
      <c r="Z5" s="410"/>
      <c r="AA5" s="385"/>
      <c r="AB5" s="387"/>
    </row>
    <row r="6" spans="1:28" ht="15.75" thickBot="1" x14ac:dyDescent="0.3">
      <c r="H6" s="670"/>
      <c r="I6" s="411"/>
      <c r="J6" s="386"/>
      <c r="K6" s="413"/>
      <c r="L6" s="341"/>
      <c r="M6" s="415"/>
      <c r="N6" s="411"/>
      <c r="O6" s="386"/>
      <c r="P6" s="302"/>
      <c r="Q6" s="657"/>
      <c r="R6" s="659"/>
      <c r="S6" s="661"/>
      <c r="T6" s="411"/>
      <c r="U6" s="386"/>
      <c r="V6" s="302"/>
      <c r="W6" s="657"/>
      <c r="X6" s="659"/>
      <c r="Y6" s="661"/>
      <c r="Z6" s="411"/>
      <c r="AA6" s="386"/>
      <c r="AB6" s="302"/>
    </row>
    <row r="7" spans="1:28" x14ac:dyDescent="0.25">
      <c r="H7" s="669"/>
      <c r="I7" s="410"/>
      <c r="J7" s="385">
        <v>3</v>
      </c>
      <c r="K7" s="412" t="s">
        <v>206</v>
      </c>
      <c r="L7" s="339"/>
      <c r="M7" s="414">
        <v>2</v>
      </c>
      <c r="N7" s="410"/>
      <c r="O7" s="385" t="s">
        <v>69</v>
      </c>
      <c r="P7" s="387">
        <f>(2*H7)</f>
        <v>0</v>
      </c>
      <c r="Q7" s="656"/>
      <c r="R7" s="658"/>
      <c r="S7" s="660"/>
      <c r="T7" s="410"/>
      <c r="U7" s="385"/>
      <c r="V7" s="387"/>
      <c r="W7" s="656"/>
      <c r="X7" s="658"/>
      <c r="Y7" s="660"/>
      <c r="Z7" s="410"/>
      <c r="AA7" s="385"/>
      <c r="AB7" s="387"/>
    </row>
    <row r="8" spans="1:28" ht="15.75" thickBot="1" x14ac:dyDescent="0.3">
      <c r="H8" s="670"/>
      <c r="I8" s="411"/>
      <c r="J8" s="386"/>
      <c r="K8" s="413"/>
      <c r="L8" s="341"/>
      <c r="M8" s="415"/>
      <c r="N8" s="411"/>
      <c r="O8" s="386"/>
      <c r="P8" s="302"/>
      <c r="Q8" s="657"/>
      <c r="R8" s="659"/>
      <c r="S8" s="661"/>
      <c r="T8" s="411"/>
      <c r="U8" s="386"/>
      <c r="V8" s="302"/>
      <c r="W8" s="657"/>
      <c r="X8" s="659"/>
      <c r="Y8" s="661"/>
      <c r="Z8" s="411"/>
      <c r="AA8" s="386"/>
      <c r="AB8" s="302"/>
    </row>
    <row r="9" spans="1:28" x14ac:dyDescent="0.25">
      <c r="H9" s="669"/>
      <c r="I9" s="410"/>
      <c r="J9" s="385">
        <v>3</v>
      </c>
      <c r="K9" s="412" t="s">
        <v>205</v>
      </c>
      <c r="L9" s="339"/>
      <c r="M9" s="414">
        <v>2</v>
      </c>
      <c r="N9" s="410"/>
      <c r="O9" s="385" t="s">
        <v>69</v>
      </c>
      <c r="P9" s="387">
        <f>(4*H9)</f>
        <v>0</v>
      </c>
      <c r="Q9" s="656"/>
      <c r="R9" s="658"/>
      <c r="S9" s="660"/>
      <c r="T9" s="410"/>
      <c r="U9" s="385"/>
      <c r="V9" s="387"/>
      <c r="W9" s="656"/>
      <c r="X9" s="658"/>
      <c r="Y9" s="660"/>
      <c r="Z9" s="410"/>
      <c r="AA9" s="385"/>
      <c r="AB9" s="387"/>
    </row>
    <row r="10" spans="1:28" ht="15.75" thickBot="1" x14ac:dyDescent="0.3">
      <c r="H10" s="670"/>
      <c r="I10" s="411"/>
      <c r="J10" s="386"/>
      <c r="K10" s="413"/>
      <c r="L10" s="341"/>
      <c r="M10" s="415"/>
      <c r="N10" s="411"/>
      <c r="O10" s="386"/>
      <c r="P10" s="302"/>
      <c r="Q10" s="657"/>
      <c r="R10" s="659"/>
      <c r="S10" s="661"/>
      <c r="T10" s="411"/>
      <c r="U10" s="386"/>
      <c r="V10" s="302"/>
      <c r="W10" s="657"/>
      <c r="X10" s="659"/>
      <c r="Y10" s="661"/>
      <c r="Z10" s="411"/>
      <c r="AA10" s="386"/>
      <c r="AB10" s="302"/>
    </row>
    <row r="11" spans="1:28" x14ac:dyDescent="0.25">
      <c r="H11" s="669"/>
      <c r="I11" s="410"/>
      <c r="J11" s="385">
        <v>4</v>
      </c>
      <c r="K11" s="412" t="s">
        <v>207</v>
      </c>
      <c r="L11" s="339"/>
      <c r="M11" s="414">
        <v>3</v>
      </c>
      <c r="N11" s="410"/>
      <c r="O11" s="385" t="s">
        <v>69</v>
      </c>
      <c r="P11" s="387">
        <f>(3*H11)</f>
        <v>0</v>
      </c>
      <c r="Q11" s="656"/>
      <c r="R11" s="658"/>
      <c r="S11" s="660"/>
      <c r="T11" s="410"/>
      <c r="U11" s="385"/>
      <c r="V11" s="387"/>
      <c r="W11" s="656"/>
      <c r="X11" s="658"/>
      <c r="Y11" s="660"/>
      <c r="Z11" s="410"/>
      <c r="AA11" s="385"/>
      <c r="AB11" s="387"/>
    </row>
    <row r="12" spans="1:28" ht="15.75" thickBot="1" x14ac:dyDescent="0.3">
      <c r="H12" s="670"/>
      <c r="I12" s="411"/>
      <c r="J12" s="386"/>
      <c r="K12" s="413"/>
      <c r="L12" s="341"/>
      <c r="M12" s="415"/>
      <c r="N12" s="411"/>
      <c r="O12" s="386"/>
      <c r="P12" s="302"/>
      <c r="Q12" s="657"/>
      <c r="R12" s="659"/>
      <c r="S12" s="661"/>
      <c r="T12" s="411"/>
      <c r="U12" s="386"/>
      <c r="V12" s="302"/>
      <c r="W12" s="657"/>
      <c r="X12" s="659"/>
      <c r="Y12" s="661"/>
      <c r="Z12" s="411"/>
      <c r="AA12" s="386"/>
      <c r="AB12" s="302"/>
    </row>
    <row r="13" spans="1:28" x14ac:dyDescent="0.25">
      <c r="H13" s="669"/>
      <c r="I13" s="410"/>
      <c r="J13" s="385">
        <v>4</v>
      </c>
      <c r="K13" s="412" t="s">
        <v>208</v>
      </c>
      <c r="L13" s="339"/>
      <c r="M13" s="414">
        <v>1</v>
      </c>
      <c r="N13" s="410"/>
      <c r="O13" s="385" t="s">
        <v>69</v>
      </c>
      <c r="P13" s="387">
        <f>(3*H13)</f>
        <v>0</v>
      </c>
      <c r="Q13" s="656"/>
      <c r="R13" s="658"/>
      <c r="S13" s="660"/>
      <c r="T13" s="410"/>
      <c r="U13" s="385"/>
      <c r="V13" s="387"/>
      <c r="W13" s="656"/>
      <c r="X13" s="658"/>
      <c r="Y13" s="660"/>
      <c r="Z13" s="410"/>
      <c r="AA13" s="385"/>
      <c r="AB13" s="387"/>
    </row>
    <row r="14" spans="1:28" ht="15.75" thickBot="1" x14ac:dyDescent="0.3">
      <c r="H14" s="670"/>
      <c r="I14" s="411"/>
      <c r="J14" s="386"/>
      <c r="K14" s="413"/>
      <c r="L14" s="341"/>
      <c r="M14" s="415"/>
      <c r="N14" s="411"/>
      <c r="O14" s="386"/>
      <c r="P14" s="302"/>
      <c r="Q14" s="657"/>
      <c r="R14" s="659"/>
      <c r="S14" s="661"/>
      <c r="T14" s="411"/>
      <c r="U14" s="386"/>
      <c r="V14" s="302"/>
      <c r="W14" s="657"/>
      <c r="X14" s="659"/>
      <c r="Y14" s="661"/>
      <c r="Z14" s="411"/>
      <c r="AA14" s="386"/>
      <c r="AB14" s="302"/>
    </row>
    <row r="15" spans="1:28" x14ac:dyDescent="0.25">
      <c r="H15" s="669"/>
      <c r="I15" s="410"/>
      <c r="J15" s="385">
        <v>9</v>
      </c>
      <c r="K15" s="412" t="s">
        <v>66</v>
      </c>
      <c r="L15" s="339"/>
      <c r="M15" s="414">
        <v>1</v>
      </c>
      <c r="N15" s="410"/>
      <c r="O15" s="385" t="s">
        <v>69</v>
      </c>
      <c r="P15" s="387">
        <f>(6*H15)</f>
        <v>0</v>
      </c>
      <c r="Q15" s="656"/>
      <c r="R15" s="658"/>
      <c r="S15" s="660"/>
      <c r="T15" s="410"/>
      <c r="U15" s="385"/>
      <c r="V15" s="387"/>
      <c r="W15" s="656"/>
      <c r="X15" s="658"/>
      <c r="Y15" s="660"/>
      <c r="Z15" s="410"/>
      <c r="AA15" s="385"/>
      <c r="AB15" s="387"/>
    </row>
    <row r="16" spans="1:28" ht="15.75" thickBot="1" x14ac:dyDescent="0.3">
      <c r="H16" s="670"/>
      <c r="I16" s="411"/>
      <c r="J16" s="386"/>
      <c r="K16" s="413"/>
      <c r="L16" s="341"/>
      <c r="M16" s="415"/>
      <c r="N16" s="411"/>
      <c r="O16" s="386"/>
      <c r="P16" s="302"/>
      <c r="Q16" s="657"/>
      <c r="R16" s="659"/>
      <c r="S16" s="661"/>
      <c r="T16" s="411"/>
      <c r="U16" s="386"/>
      <c r="V16" s="302"/>
      <c r="W16" s="657"/>
      <c r="X16" s="659"/>
      <c r="Y16" s="661"/>
      <c r="Z16" s="411"/>
      <c r="AA16" s="386"/>
      <c r="AB16" s="302"/>
    </row>
    <row r="17" spans="8:28" x14ac:dyDescent="0.25">
      <c r="H17" s="669"/>
      <c r="I17" s="410"/>
      <c r="J17" s="385">
        <v>11</v>
      </c>
      <c r="K17" s="412" t="s">
        <v>202</v>
      </c>
      <c r="L17" s="339"/>
      <c r="M17" s="414">
        <v>3</v>
      </c>
      <c r="N17" s="410"/>
      <c r="O17" s="385" t="s">
        <v>69</v>
      </c>
      <c r="P17" s="387">
        <f>(6*H17)</f>
        <v>0</v>
      </c>
      <c r="Q17" s="656"/>
      <c r="R17" s="658"/>
      <c r="S17" s="660"/>
      <c r="T17" s="410"/>
      <c r="U17" s="385"/>
      <c r="V17" s="387"/>
      <c r="W17" s="656"/>
      <c r="X17" s="658"/>
      <c r="Y17" s="660"/>
      <c r="Z17" s="410"/>
      <c r="AA17" s="385"/>
      <c r="AB17" s="387"/>
    </row>
    <row r="18" spans="8:28" ht="15.75" thickBot="1" x14ac:dyDescent="0.3">
      <c r="H18" s="670"/>
      <c r="I18" s="411"/>
      <c r="J18" s="386"/>
      <c r="K18" s="413"/>
      <c r="L18" s="341"/>
      <c r="M18" s="415"/>
      <c r="N18" s="411"/>
      <c r="O18" s="386"/>
      <c r="P18" s="302"/>
      <c r="Q18" s="657"/>
      <c r="R18" s="659"/>
      <c r="S18" s="661"/>
      <c r="T18" s="411"/>
      <c r="U18" s="386"/>
      <c r="V18" s="302"/>
      <c r="W18" s="657"/>
      <c r="X18" s="659"/>
      <c r="Y18" s="661"/>
      <c r="Z18" s="411"/>
      <c r="AA18" s="386"/>
      <c r="AB18" s="302"/>
    </row>
    <row r="19" spans="8:28" x14ac:dyDescent="0.25">
      <c r="H19" s="669"/>
      <c r="I19" s="410"/>
      <c r="J19" s="385">
        <v>13</v>
      </c>
      <c r="K19" s="412" t="s">
        <v>203</v>
      </c>
      <c r="L19" s="339"/>
      <c r="M19" s="414">
        <v>13</v>
      </c>
      <c r="N19" s="410"/>
      <c r="O19" s="385" t="s">
        <v>69</v>
      </c>
      <c r="P19" s="387">
        <f>(4*H19)</f>
        <v>0</v>
      </c>
      <c r="Q19" s="656"/>
      <c r="R19" s="658"/>
      <c r="S19" s="660"/>
      <c r="T19" s="410"/>
      <c r="U19" s="385"/>
      <c r="V19" s="387"/>
      <c r="W19" s="656"/>
      <c r="X19" s="658"/>
      <c r="Y19" s="660"/>
      <c r="Z19" s="410"/>
      <c r="AA19" s="385"/>
      <c r="AB19" s="387"/>
    </row>
    <row r="20" spans="8:28" ht="15.75" thickBot="1" x14ac:dyDescent="0.3">
      <c r="H20" s="670"/>
      <c r="I20" s="411"/>
      <c r="J20" s="386"/>
      <c r="K20" s="413"/>
      <c r="L20" s="341"/>
      <c r="M20" s="415"/>
      <c r="N20" s="411"/>
      <c r="O20" s="386"/>
      <c r="P20" s="302"/>
      <c r="Q20" s="657"/>
      <c r="R20" s="659"/>
      <c r="S20" s="661"/>
      <c r="T20" s="411"/>
      <c r="U20" s="386"/>
      <c r="V20" s="302"/>
      <c r="W20" s="657"/>
      <c r="X20" s="659"/>
      <c r="Y20" s="661"/>
      <c r="Z20" s="411"/>
      <c r="AA20" s="386"/>
      <c r="AB20" s="302"/>
    </row>
    <row r="21" spans="8:28" x14ac:dyDescent="0.25">
      <c r="H21" s="669"/>
      <c r="I21" s="410"/>
      <c r="J21" s="385">
        <v>15</v>
      </c>
      <c r="K21" s="412" t="s">
        <v>204</v>
      </c>
      <c r="L21" s="339"/>
      <c r="M21" s="414">
        <v>15</v>
      </c>
      <c r="N21" s="410"/>
      <c r="O21" s="385" t="s">
        <v>69</v>
      </c>
      <c r="P21" s="387">
        <f>(2*H21)</f>
        <v>0</v>
      </c>
      <c r="Q21" s="656"/>
      <c r="R21" s="658"/>
      <c r="S21" s="660"/>
      <c r="T21" s="410"/>
      <c r="U21" s="385"/>
      <c r="V21" s="387"/>
      <c r="W21" s="656"/>
      <c r="X21" s="658"/>
      <c r="Y21" s="660"/>
      <c r="Z21" s="410"/>
      <c r="AA21" s="385"/>
      <c r="AB21" s="387"/>
    </row>
    <row r="22" spans="8:28" ht="15.75" thickBot="1" x14ac:dyDescent="0.3">
      <c r="H22" s="670"/>
      <c r="I22" s="411"/>
      <c r="J22" s="386"/>
      <c r="K22" s="413"/>
      <c r="L22" s="341"/>
      <c r="M22" s="415"/>
      <c r="N22" s="411"/>
      <c r="O22" s="386"/>
      <c r="P22" s="302"/>
      <c r="Q22" s="657"/>
      <c r="R22" s="659"/>
      <c r="S22" s="661"/>
      <c r="T22" s="411"/>
      <c r="U22" s="386"/>
      <c r="V22" s="302"/>
      <c r="W22" s="657"/>
      <c r="X22" s="659"/>
      <c r="Y22" s="661"/>
      <c r="Z22" s="411"/>
      <c r="AA22" s="386"/>
      <c r="AB22" s="302"/>
    </row>
    <row r="23" spans="8:28" x14ac:dyDescent="0.25">
      <c r="H23" s="669"/>
      <c r="I23" s="410"/>
      <c r="J23" s="385">
        <v>17</v>
      </c>
      <c r="K23" s="412" t="s">
        <v>209</v>
      </c>
      <c r="L23" s="339"/>
      <c r="M23" s="414">
        <v>1</v>
      </c>
      <c r="N23" s="410"/>
      <c r="O23" s="385" t="s">
        <v>214</v>
      </c>
      <c r="P23" s="387">
        <f>(8*H23)</f>
        <v>0</v>
      </c>
      <c r="Q23" s="656"/>
      <c r="R23" s="658"/>
      <c r="S23" s="660"/>
      <c r="T23" s="410"/>
      <c r="U23" s="385"/>
      <c r="V23" s="387"/>
      <c r="W23" s="656"/>
      <c r="X23" s="658"/>
      <c r="Y23" s="660"/>
      <c r="Z23" s="410"/>
      <c r="AA23" s="385"/>
      <c r="AB23" s="387"/>
    </row>
    <row r="24" spans="8:28" ht="15.75" thickBot="1" x14ac:dyDescent="0.3">
      <c r="H24" s="670"/>
      <c r="I24" s="411"/>
      <c r="J24" s="386"/>
      <c r="K24" s="413"/>
      <c r="L24" s="341"/>
      <c r="M24" s="415"/>
      <c r="N24" s="411"/>
      <c r="O24" s="386"/>
      <c r="P24" s="302"/>
      <c r="Q24" s="657"/>
      <c r="R24" s="659"/>
      <c r="S24" s="661"/>
      <c r="T24" s="411"/>
      <c r="U24" s="386"/>
      <c r="V24" s="302"/>
      <c r="W24" s="657"/>
      <c r="X24" s="659"/>
      <c r="Y24" s="661"/>
      <c r="Z24" s="411"/>
      <c r="AA24" s="386"/>
      <c r="AB24" s="302"/>
    </row>
    <row r="25" spans="8:28" x14ac:dyDescent="0.25">
      <c r="H25" s="669"/>
      <c r="I25" s="410"/>
      <c r="J25" s="385">
        <v>19</v>
      </c>
      <c r="K25" s="412" t="s">
        <v>210</v>
      </c>
      <c r="L25" s="339"/>
      <c r="M25" s="414">
        <v>3</v>
      </c>
      <c r="N25" s="410"/>
      <c r="O25" s="385" t="s">
        <v>214</v>
      </c>
      <c r="P25" s="387">
        <f>(8*H25)</f>
        <v>0</v>
      </c>
      <c r="Q25" s="656"/>
      <c r="R25" s="658"/>
      <c r="S25" s="660"/>
      <c r="T25" s="410"/>
      <c r="U25" s="385"/>
      <c r="V25" s="387"/>
      <c r="W25" s="656"/>
      <c r="X25" s="658"/>
      <c r="Y25" s="660"/>
      <c r="Z25" s="410"/>
      <c r="AA25" s="385"/>
      <c r="AB25" s="387"/>
    </row>
    <row r="26" spans="8:28" ht="15.75" thickBot="1" x14ac:dyDescent="0.3">
      <c r="H26" s="670"/>
      <c r="I26" s="411"/>
      <c r="J26" s="386"/>
      <c r="K26" s="413"/>
      <c r="L26" s="341"/>
      <c r="M26" s="415"/>
      <c r="N26" s="411"/>
      <c r="O26" s="386"/>
      <c r="P26" s="302"/>
      <c r="Q26" s="657"/>
      <c r="R26" s="659"/>
      <c r="S26" s="661"/>
      <c r="T26" s="411"/>
      <c r="U26" s="386"/>
      <c r="V26" s="302"/>
      <c r="W26" s="657"/>
      <c r="X26" s="659"/>
      <c r="Y26" s="661"/>
      <c r="Z26" s="411"/>
      <c r="AA26" s="386"/>
      <c r="AB26" s="302"/>
    </row>
    <row r="27" spans="8:28" x14ac:dyDescent="0.25">
      <c r="H27" s="669"/>
      <c r="I27" s="410"/>
      <c r="J27" s="385">
        <v>21</v>
      </c>
      <c r="K27" s="412" t="s">
        <v>211</v>
      </c>
      <c r="L27" s="339"/>
      <c r="M27" s="414">
        <v>1</v>
      </c>
      <c r="N27" s="410"/>
      <c r="O27" s="385" t="s">
        <v>214</v>
      </c>
      <c r="P27" s="387">
        <f>(4*H27)</f>
        <v>0</v>
      </c>
      <c r="Q27" s="656"/>
      <c r="R27" s="658"/>
      <c r="S27" s="660"/>
      <c r="T27" s="410"/>
      <c r="U27" s="385"/>
      <c r="V27" s="387"/>
      <c r="W27" s="656"/>
      <c r="X27" s="658"/>
      <c r="Y27" s="660"/>
      <c r="Z27" s="410"/>
      <c r="AA27" s="385"/>
      <c r="AB27" s="387"/>
    </row>
    <row r="28" spans="8:28" ht="15.75" thickBot="1" x14ac:dyDescent="0.3">
      <c r="H28" s="670"/>
      <c r="I28" s="411"/>
      <c r="J28" s="386"/>
      <c r="K28" s="413"/>
      <c r="L28" s="341"/>
      <c r="M28" s="415"/>
      <c r="N28" s="411"/>
      <c r="O28" s="386"/>
      <c r="P28" s="302"/>
      <c r="Q28" s="657"/>
      <c r="R28" s="659"/>
      <c r="S28" s="661"/>
      <c r="T28" s="411"/>
      <c r="U28" s="386"/>
      <c r="V28" s="302"/>
      <c r="W28" s="657"/>
      <c r="X28" s="659"/>
      <c r="Y28" s="661"/>
      <c r="Z28" s="411"/>
      <c r="AA28" s="386"/>
      <c r="AB28" s="302"/>
    </row>
    <row r="29" spans="8:28" x14ac:dyDescent="0.25">
      <c r="H29" s="669"/>
      <c r="I29" s="410"/>
      <c r="J29" s="385">
        <v>23</v>
      </c>
      <c r="K29" s="412" t="s">
        <v>212</v>
      </c>
      <c r="L29" s="339"/>
      <c r="M29" s="414">
        <v>2</v>
      </c>
      <c r="N29" s="410"/>
      <c r="O29" s="385" t="s">
        <v>214</v>
      </c>
      <c r="P29" s="387">
        <f>(4*H29)</f>
        <v>0</v>
      </c>
      <c r="Q29" s="656"/>
      <c r="R29" s="658"/>
      <c r="S29" s="660"/>
      <c r="T29" s="410"/>
      <c r="U29" s="385"/>
      <c r="V29" s="387"/>
      <c r="W29" s="656"/>
      <c r="X29" s="658"/>
      <c r="Y29" s="660"/>
      <c r="Z29" s="410"/>
      <c r="AA29" s="385"/>
      <c r="AB29" s="387"/>
    </row>
    <row r="30" spans="8:28" ht="15.75" thickBot="1" x14ac:dyDescent="0.3">
      <c r="H30" s="670"/>
      <c r="I30" s="411"/>
      <c r="J30" s="386"/>
      <c r="K30" s="413"/>
      <c r="L30" s="341"/>
      <c r="M30" s="415"/>
      <c r="N30" s="411"/>
      <c r="O30" s="386"/>
      <c r="P30" s="302"/>
      <c r="Q30" s="657"/>
      <c r="R30" s="659"/>
      <c r="S30" s="661"/>
      <c r="T30" s="411"/>
      <c r="U30" s="386"/>
      <c r="V30" s="302"/>
      <c r="W30" s="657"/>
      <c r="X30" s="659"/>
      <c r="Y30" s="661"/>
      <c r="Z30" s="411"/>
      <c r="AA30" s="386"/>
      <c r="AB30" s="302"/>
    </row>
    <row r="31" spans="8:28" x14ac:dyDescent="0.25">
      <c r="H31" s="669"/>
      <c r="I31" s="410"/>
      <c r="J31" s="385">
        <v>25</v>
      </c>
      <c r="K31" s="412" t="s">
        <v>215</v>
      </c>
      <c r="L31" s="339"/>
      <c r="M31" s="414">
        <v>3</v>
      </c>
      <c r="N31" s="410"/>
      <c r="O31" s="385" t="s">
        <v>214</v>
      </c>
      <c r="P31" s="387">
        <f>(4*H31)</f>
        <v>0</v>
      </c>
      <c r="Q31" s="656"/>
      <c r="R31" s="658"/>
      <c r="S31" s="660"/>
      <c r="T31" s="410"/>
      <c r="U31" s="385"/>
      <c r="V31" s="387"/>
      <c r="W31" s="656"/>
      <c r="X31" s="658"/>
      <c r="Y31" s="660"/>
      <c r="Z31" s="410"/>
      <c r="AA31" s="385"/>
      <c r="AB31" s="387"/>
    </row>
    <row r="32" spans="8:28" ht="15.75" thickBot="1" x14ac:dyDescent="0.3">
      <c r="H32" s="670"/>
      <c r="I32" s="411"/>
      <c r="J32" s="386"/>
      <c r="K32" s="413"/>
      <c r="L32" s="341"/>
      <c r="M32" s="415"/>
      <c r="N32" s="411"/>
      <c r="O32" s="386"/>
      <c r="P32" s="302"/>
      <c r="Q32" s="657"/>
      <c r="R32" s="659"/>
      <c r="S32" s="661"/>
      <c r="T32" s="411"/>
      <c r="U32" s="386"/>
      <c r="V32" s="302"/>
      <c r="W32" s="657"/>
      <c r="X32" s="659"/>
      <c r="Y32" s="661"/>
      <c r="Z32" s="411"/>
      <c r="AA32" s="386"/>
      <c r="AB32" s="302"/>
    </row>
    <row r="33" spans="8:28" x14ac:dyDescent="0.25">
      <c r="H33" s="669"/>
      <c r="I33" s="410"/>
      <c r="J33" s="385">
        <v>27</v>
      </c>
      <c r="K33" s="412" t="s">
        <v>213</v>
      </c>
      <c r="L33" s="339"/>
      <c r="M33" s="414">
        <v>2</v>
      </c>
      <c r="N33" s="410"/>
      <c r="O33" s="385" t="s">
        <v>214</v>
      </c>
      <c r="P33" s="387">
        <f>(2*H33)</f>
        <v>0</v>
      </c>
      <c r="Q33" s="656"/>
      <c r="R33" s="658"/>
      <c r="S33" s="660"/>
      <c r="T33" s="410"/>
      <c r="U33" s="385"/>
      <c r="V33" s="387"/>
      <c r="W33" s="656"/>
      <c r="X33" s="658"/>
      <c r="Y33" s="660"/>
      <c r="Z33" s="410"/>
      <c r="AA33" s="385"/>
      <c r="AB33" s="387"/>
    </row>
    <row r="34" spans="8:28" ht="15.75" thickBot="1" x14ac:dyDescent="0.3">
      <c r="H34" s="670"/>
      <c r="I34" s="411"/>
      <c r="J34" s="386"/>
      <c r="K34" s="413"/>
      <c r="L34" s="341"/>
      <c r="M34" s="415"/>
      <c r="N34" s="411"/>
      <c r="O34" s="386"/>
      <c r="P34" s="302"/>
      <c r="Q34" s="657"/>
      <c r="R34" s="659"/>
      <c r="S34" s="661"/>
      <c r="T34" s="411"/>
      <c r="U34" s="386"/>
      <c r="V34" s="302"/>
      <c r="W34" s="657"/>
      <c r="X34" s="659"/>
      <c r="Y34" s="661"/>
      <c r="Z34" s="411"/>
      <c r="AA34" s="386"/>
      <c r="AB34" s="302"/>
    </row>
    <row r="58" spans="1:21" ht="15.75" thickBot="1" x14ac:dyDescent="0.3"/>
    <row r="59" spans="1:21" ht="45.75" thickBot="1" x14ac:dyDescent="0.3">
      <c r="A59" s="662" t="s">
        <v>103</v>
      </c>
      <c r="B59" s="663"/>
      <c r="C59" s="51" t="s">
        <v>217</v>
      </c>
      <c r="D59" s="664" t="s">
        <v>82</v>
      </c>
      <c r="E59" s="665"/>
      <c r="F59" s="52" t="s">
        <v>102</v>
      </c>
      <c r="G59" s="666" t="s">
        <v>83</v>
      </c>
      <c r="H59" s="667"/>
      <c r="I59" s="667"/>
      <c r="J59" s="667"/>
      <c r="K59" s="667"/>
      <c r="L59" s="667"/>
      <c r="M59" s="667"/>
      <c r="N59" s="667"/>
      <c r="O59" s="667"/>
      <c r="P59" s="667"/>
      <c r="Q59" s="667"/>
      <c r="R59" s="667"/>
      <c r="S59" s="667"/>
      <c r="T59" s="667"/>
      <c r="U59" s="668"/>
    </row>
    <row r="60" spans="1:21" x14ac:dyDescent="0.25">
      <c r="A60" s="669"/>
      <c r="B60" s="410"/>
      <c r="C60" s="385">
        <v>1</v>
      </c>
      <c r="D60" s="412" t="s">
        <v>216</v>
      </c>
      <c r="E60" s="339"/>
      <c r="F60" s="414">
        <v>1</v>
      </c>
      <c r="G60" s="410"/>
      <c r="H60" s="385" t="s">
        <v>69</v>
      </c>
      <c r="I60" s="387">
        <f>(2*A60)</f>
        <v>0</v>
      </c>
      <c r="J60" s="656"/>
      <c r="K60" s="658" t="s">
        <v>62</v>
      </c>
      <c r="L60" s="660">
        <f>(1*A60)</f>
        <v>0</v>
      </c>
      <c r="M60" s="410"/>
      <c r="N60" s="385"/>
      <c r="O60" s="387"/>
      <c r="P60" s="656"/>
      <c r="Q60" s="658"/>
      <c r="R60" s="660"/>
      <c r="S60" s="410"/>
      <c r="T60" s="385"/>
      <c r="U60" s="387"/>
    </row>
    <row r="61" spans="1:21" ht="15.75" thickBot="1" x14ac:dyDescent="0.3">
      <c r="A61" s="670"/>
      <c r="B61" s="411"/>
      <c r="C61" s="386"/>
      <c r="D61" s="413"/>
      <c r="E61" s="341"/>
      <c r="F61" s="415"/>
      <c r="G61" s="411"/>
      <c r="H61" s="386"/>
      <c r="I61" s="302"/>
      <c r="J61" s="657"/>
      <c r="K61" s="659"/>
      <c r="L61" s="661"/>
      <c r="M61" s="411"/>
      <c r="N61" s="386"/>
      <c r="O61" s="302"/>
      <c r="P61" s="657"/>
      <c r="Q61" s="659"/>
      <c r="R61" s="661"/>
      <c r="S61" s="411"/>
      <c r="T61" s="386"/>
      <c r="U61" s="302"/>
    </row>
    <row r="62" spans="1:21" x14ac:dyDescent="0.25">
      <c r="A62" s="669"/>
      <c r="B62" s="410"/>
      <c r="C62" s="385">
        <v>1</v>
      </c>
      <c r="D62" s="412" t="s">
        <v>219</v>
      </c>
      <c r="E62" s="339"/>
      <c r="F62" s="414">
        <v>1</v>
      </c>
      <c r="G62" s="410"/>
      <c r="H62" s="385" t="s">
        <v>69</v>
      </c>
      <c r="I62" s="387">
        <f>(2*A62)</f>
        <v>0</v>
      </c>
      <c r="J62" s="656"/>
      <c r="K62" s="658" t="s">
        <v>62</v>
      </c>
      <c r="L62" s="660">
        <f>(1*A62)</f>
        <v>0</v>
      </c>
      <c r="M62" s="410"/>
      <c r="N62" s="385"/>
      <c r="O62" s="387"/>
      <c r="P62" s="656"/>
      <c r="Q62" s="658"/>
      <c r="R62" s="660"/>
      <c r="S62" s="410"/>
      <c r="T62" s="385"/>
      <c r="U62" s="387"/>
    </row>
    <row r="63" spans="1:21" ht="15.75" thickBot="1" x14ac:dyDescent="0.3">
      <c r="A63" s="670"/>
      <c r="B63" s="411"/>
      <c r="C63" s="386"/>
      <c r="D63" s="413"/>
      <c r="E63" s="341"/>
      <c r="F63" s="415"/>
      <c r="G63" s="411"/>
      <c r="H63" s="386"/>
      <c r="I63" s="302"/>
      <c r="J63" s="657"/>
      <c r="K63" s="659"/>
      <c r="L63" s="661"/>
      <c r="M63" s="411"/>
      <c r="N63" s="386"/>
      <c r="O63" s="302"/>
      <c r="P63" s="657"/>
      <c r="Q63" s="659"/>
      <c r="R63" s="661"/>
      <c r="S63" s="411"/>
      <c r="T63" s="386"/>
      <c r="U63" s="302"/>
    </row>
    <row r="64" spans="1:21" x14ac:dyDescent="0.25">
      <c r="A64" s="669"/>
      <c r="B64" s="410"/>
      <c r="C64" s="385">
        <v>1</v>
      </c>
      <c r="D64" s="412" t="s">
        <v>237</v>
      </c>
      <c r="E64" s="339"/>
      <c r="F64" s="414">
        <v>1</v>
      </c>
      <c r="G64" s="410"/>
      <c r="H64" s="385" t="s">
        <v>69</v>
      </c>
      <c r="I64" s="387">
        <f>(2*A64)</f>
        <v>0</v>
      </c>
      <c r="J64" s="656"/>
      <c r="K64" s="658"/>
      <c r="L64" s="660"/>
      <c r="M64" s="410"/>
      <c r="N64" s="385"/>
      <c r="O64" s="387"/>
      <c r="P64" s="656"/>
      <c r="Q64" s="658"/>
      <c r="R64" s="660"/>
      <c r="S64" s="410"/>
      <c r="T64" s="385"/>
      <c r="U64" s="387"/>
    </row>
    <row r="65" spans="1:21" ht="15.75" thickBot="1" x14ac:dyDescent="0.3">
      <c r="A65" s="670"/>
      <c r="B65" s="411"/>
      <c r="C65" s="386"/>
      <c r="D65" s="413"/>
      <c r="E65" s="341"/>
      <c r="F65" s="415"/>
      <c r="G65" s="411"/>
      <c r="H65" s="386"/>
      <c r="I65" s="302"/>
      <c r="J65" s="657"/>
      <c r="K65" s="659"/>
      <c r="L65" s="661"/>
      <c r="M65" s="411"/>
      <c r="N65" s="386"/>
      <c r="O65" s="302"/>
      <c r="P65" s="657"/>
      <c r="Q65" s="659"/>
      <c r="R65" s="661"/>
      <c r="S65" s="411"/>
      <c r="T65" s="386"/>
      <c r="U65" s="302"/>
    </row>
    <row r="66" spans="1:21" x14ac:dyDescent="0.25">
      <c r="A66" s="669"/>
      <c r="B66" s="410"/>
      <c r="C66" s="385">
        <v>2</v>
      </c>
      <c r="D66" s="412" t="s">
        <v>218</v>
      </c>
      <c r="E66" s="339"/>
      <c r="F66" s="414">
        <v>1</v>
      </c>
      <c r="G66" s="410"/>
      <c r="H66" s="385" t="s">
        <v>69</v>
      </c>
      <c r="I66" s="387">
        <f>(6*A66)</f>
        <v>0</v>
      </c>
      <c r="J66" s="656"/>
      <c r="K66" s="658"/>
      <c r="L66" s="660"/>
      <c r="M66" s="410"/>
      <c r="N66" s="385"/>
      <c r="O66" s="387"/>
      <c r="P66" s="656"/>
      <c r="Q66" s="658"/>
      <c r="R66" s="660"/>
      <c r="S66" s="410"/>
      <c r="T66" s="385"/>
      <c r="U66" s="387"/>
    </row>
    <row r="67" spans="1:21" ht="15.75" thickBot="1" x14ac:dyDescent="0.3">
      <c r="A67" s="670"/>
      <c r="B67" s="411"/>
      <c r="C67" s="386"/>
      <c r="D67" s="413"/>
      <c r="E67" s="341"/>
      <c r="F67" s="415"/>
      <c r="G67" s="411"/>
      <c r="H67" s="386"/>
      <c r="I67" s="302"/>
      <c r="J67" s="657"/>
      <c r="K67" s="659"/>
      <c r="L67" s="661"/>
      <c r="M67" s="411"/>
      <c r="N67" s="386"/>
      <c r="O67" s="302"/>
      <c r="P67" s="657"/>
      <c r="Q67" s="659"/>
      <c r="R67" s="661"/>
      <c r="S67" s="411"/>
      <c r="T67" s="386"/>
      <c r="U67" s="302"/>
    </row>
    <row r="68" spans="1:21" ht="41.25" customHeight="1" thickBot="1" x14ac:dyDescent="0.3">
      <c r="A68" s="247"/>
      <c r="B68" s="195"/>
      <c r="C68" s="196">
        <v>2</v>
      </c>
      <c r="D68" s="460" t="s">
        <v>571</v>
      </c>
      <c r="E68" s="461"/>
      <c r="F68" s="197">
        <v>1</v>
      </c>
      <c r="G68" s="228"/>
      <c r="H68" s="229" t="s">
        <v>62</v>
      </c>
      <c r="I68" s="254">
        <f>(10*A68)</f>
        <v>0</v>
      </c>
      <c r="J68" s="248"/>
      <c r="K68" s="249"/>
      <c r="L68" s="250"/>
      <c r="M68" s="195"/>
      <c r="N68" s="196"/>
      <c r="O68" s="198"/>
      <c r="P68" s="248"/>
      <c r="Q68" s="249"/>
      <c r="R68" s="250"/>
      <c r="S68" s="195"/>
      <c r="T68" s="196"/>
      <c r="U68" s="198"/>
    </row>
    <row r="69" spans="1:21" ht="41.25" customHeight="1" thickBot="1" x14ac:dyDescent="0.3">
      <c r="A69" s="247"/>
      <c r="B69" s="195"/>
      <c r="C69" s="196">
        <v>2</v>
      </c>
      <c r="D69" s="460" t="s">
        <v>572</v>
      </c>
      <c r="E69" s="461"/>
      <c r="F69" s="197">
        <v>1</v>
      </c>
      <c r="G69" s="195"/>
      <c r="H69" s="196" t="s">
        <v>69</v>
      </c>
      <c r="I69" s="198">
        <f>(20*A69)</f>
        <v>0</v>
      </c>
      <c r="J69" s="248"/>
      <c r="K69" s="249" t="s">
        <v>331</v>
      </c>
      <c r="L69" s="250">
        <f>(20*A69)</f>
        <v>0</v>
      </c>
      <c r="M69" s="195"/>
      <c r="N69" s="196" t="s">
        <v>74</v>
      </c>
      <c r="O69" s="198">
        <f>(10*A69)</f>
        <v>0</v>
      </c>
      <c r="P69" s="248"/>
      <c r="Q69" s="249"/>
      <c r="R69" s="250"/>
      <c r="S69" s="195"/>
      <c r="T69" s="196"/>
      <c r="U69" s="198"/>
    </row>
    <row r="70" spans="1:21" ht="41.25" customHeight="1" thickBot="1" x14ac:dyDescent="0.3">
      <c r="A70" s="180"/>
      <c r="B70" s="151"/>
      <c r="C70" s="148">
        <v>2</v>
      </c>
      <c r="D70" s="460" t="s">
        <v>573</v>
      </c>
      <c r="E70" s="461"/>
      <c r="F70" s="153">
        <v>1</v>
      </c>
      <c r="G70" s="151"/>
      <c r="H70" s="148" t="s">
        <v>331</v>
      </c>
      <c r="I70" s="144">
        <f>(5*A70)</f>
        <v>0</v>
      </c>
      <c r="J70" s="177"/>
      <c r="K70" s="178" t="s">
        <v>282</v>
      </c>
      <c r="L70" s="179">
        <f>(1*A70)</f>
        <v>0</v>
      </c>
      <c r="M70" s="151"/>
      <c r="N70" s="148" t="s">
        <v>69</v>
      </c>
      <c r="O70" s="144">
        <f>(10*A70)</f>
        <v>0</v>
      </c>
      <c r="P70" s="177"/>
      <c r="Q70" s="178"/>
      <c r="R70" s="179"/>
      <c r="S70" s="151"/>
      <c r="T70" s="148"/>
      <c r="U70" s="144"/>
    </row>
    <row r="71" spans="1:21" ht="47.25" customHeight="1" thickBot="1" x14ac:dyDescent="0.3">
      <c r="A71" s="180"/>
      <c r="B71" s="151"/>
      <c r="C71" s="148">
        <v>2</v>
      </c>
      <c r="D71" s="413" t="s">
        <v>574</v>
      </c>
      <c r="E71" s="341"/>
      <c r="F71" s="153">
        <v>1</v>
      </c>
      <c r="G71" s="151"/>
      <c r="H71" s="148" t="s">
        <v>223</v>
      </c>
      <c r="I71" s="144">
        <f>(5*A71)</f>
        <v>0</v>
      </c>
      <c r="J71" s="177"/>
      <c r="K71" s="178" t="s">
        <v>282</v>
      </c>
      <c r="L71" s="179">
        <f>(1*A71)</f>
        <v>0</v>
      </c>
      <c r="M71" s="151"/>
      <c r="N71" s="148" t="s">
        <v>69</v>
      </c>
      <c r="O71" s="144">
        <f>(10*A71)</f>
        <v>0</v>
      </c>
      <c r="P71" s="177"/>
      <c r="Q71" s="178"/>
      <c r="R71" s="179"/>
      <c r="S71" s="151"/>
      <c r="T71" s="148"/>
      <c r="U71" s="144"/>
    </row>
    <row r="72" spans="1:21" ht="47.25" customHeight="1" thickBot="1" x14ac:dyDescent="0.3">
      <c r="A72" s="243"/>
      <c r="B72" s="155"/>
      <c r="C72" s="154">
        <v>3</v>
      </c>
      <c r="D72" s="460" t="s">
        <v>575</v>
      </c>
      <c r="E72" s="461"/>
      <c r="F72" s="156">
        <v>1</v>
      </c>
      <c r="G72" s="155"/>
      <c r="H72" s="154" t="s">
        <v>576</v>
      </c>
      <c r="I72" s="143">
        <v>4</v>
      </c>
      <c r="J72" s="244"/>
      <c r="K72" s="245" t="s">
        <v>340</v>
      </c>
      <c r="L72" s="246">
        <v>2</v>
      </c>
      <c r="M72" s="155"/>
      <c r="N72" s="154" t="s">
        <v>266</v>
      </c>
      <c r="O72" s="143">
        <v>2</v>
      </c>
      <c r="P72" s="244"/>
      <c r="Q72" s="245"/>
      <c r="R72" s="246"/>
      <c r="S72" s="155"/>
      <c r="T72" s="154"/>
      <c r="U72" s="143"/>
    </row>
    <row r="73" spans="1:21" ht="47.25" customHeight="1" thickBot="1" x14ac:dyDescent="0.3">
      <c r="A73" s="247"/>
      <c r="B73" s="195"/>
      <c r="C73" s="196"/>
      <c r="D73" s="189"/>
      <c r="E73" s="190"/>
      <c r="F73" s="197"/>
      <c r="G73" s="195"/>
      <c r="H73" s="196"/>
      <c r="I73" s="198"/>
      <c r="J73" s="248"/>
      <c r="K73" s="249"/>
      <c r="L73" s="250"/>
      <c r="M73" s="195"/>
      <c r="N73" s="196"/>
      <c r="O73" s="198"/>
      <c r="P73" s="248"/>
      <c r="Q73" s="249"/>
      <c r="R73" s="250"/>
      <c r="S73" s="195"/>
      <c r="T73" s="196"/>
      <c r="U73" s="198"/>
    </row>
    <row r="74" spans="1:21" x14ac:dyDescent="0.25">
      <c r="A74" s="669"/>
      <c r="B74" s="410"/>
      <c r="C74" s="385">
        <v>3</v>
      </c>
      <c r="D74" s="412" t="s">
        <v>220</v>
      </c>
      <c r="E74" s="339"/>
      <c r="F74" s="414">
        <v>1</v>
      </c>
      <c r="G74" s="410"/>
      <c r="H74" s="385" t="s">
        <v>69</v>
      </c>
      <c r="I74" s="387">
        <f>(2*A74)</f>
        <v>0</v>
      </c>
      <c r="J74" s="656"/>
      <c r="K74" s="658" t="s">
        <v>221</v>
      </c>
      <c r="L74" s="660">
        <f>(2*A74)</f>
        <v>0</v>
      </c>
      <c r="M74" s="410"/>
      <c r="N74" s="385"/>
      <c r="O74" s="387"/>
      <c r="P74" s="656"/>
      <c r="Q74" s="658"/>
      <c r="R74" s="660"/>
      <c r="S74" s="410"/>
      <c r="T74" s="385"/>
      <c r="U74" s="387"/>
    </row>
    <row r="75" spans="1:21" ht="15.75" thickBot="1" x14ac:dyDescent="0.3">
      <c r="A75" s="670"/>
      <c r="B75" s="411"/>
      <c r="C75" s="386"/>
      <c r="D75" s="413"/>
      <c r="E75" s="341"/>
      <c r="F75" s="415"/>
      <c r="G75" s="411"/>
      <c r="H75" s="386"/>
      <c r="I75" s="302"/>
      <c r="J75" s="657"/>
      <c r="K75" s="659"/>
      <c r="L75" s="661"/>
      <c r="M75" s="411"/>
      <c r="N75" s="386"/>
      <c r="O75" s="302"/>
      <c r="P75" s="657"/>
      <c r="Q75" s="659"/>
      <c r="R75" s="661"/>
      <c r="S75" s="411"/>
      <c r="T75" s="386"/>
      <c r="U75" s="302"/>
    </row>
    <row r="76" spans="1:21" x14ac:dyDescent="0.25">
      <c r="A76" s="669"/>
      <c r="B76" s="410"/>
      <c r="C76" s="385">
        <v>3</v>
      </c>
      <c r="D76" s="412" t="s">
        <v>222</v>
      </c>
      <c r="E76" s="339"/>
      <c r="F76" s="414">
        <v>1</v>
      </c>
      <c r="G76" s="410"/>
      <c r="H76" s="385" t="s">
        <v>69</v>
      </c>
      <c r="I76" s="387">
        <f>(10*A76)</f>
        <v>0</v>
      </c>
      <c r="J76" s="656"/>
      <c r="K76" s="658" t="s">
        <v>70</v>
      </c>
      <c r="L76" s="660">
        <f>(10*A76)</f>
        <v>0</v>
      </c>
      <c r="M76" s="410"/>
      <c r="N76" s="385" t="s">
        <v>223</v>
      </c>
      <c r="O76" s="387">
        <f>(40*A76)</f>
        <v>0</v>
      </c>
      <c r="P76" s="656"/>
      <c r="Q76" s="658"/>
      <c r="R76" s="660"/>
      <c r="S76" s="410"/>
      <c r="T76" s="385"/>
      <c r="U76" s="387"/>
    </row>
    <row r="77" spans="1:21" ht="15.75" thickBot="1" x14ac:dyDescent="0.3">
      <c r="A77" s="670"/>
      <c r="B77" s="411"/>
      <c r="C77" s="386"/>
      <c r="D77" s="413"/>
      <c r="E77" s="341"/>
      <c r="F77" s="415"/>
      <c r="G77" s="411"/>
      <c r="H77" s="386"/>
      <c r="I77" s="302"/>
      <c r="J77" s="657"/>
      <c r="K77" s="659"/>
      <c r="L77" s="661"/>
      <c r="M77" s="411"/>
      <c r="N77" s="386"/>
      <c r="O77" s="302"/>
      <c r="P77" s="657"/>
      <c r="Q77" s="659"/>
      <c r="R77" s="661"/>
      <c r="S77" s="411"/>
      <c r="T77" s="386"/>
      <c r="U77" s="302"/>
    </row>
    <row r="78" spans="1:21" x14ac:dyDescent="0.25">
      <c r="A78" s="669"/>
      <c r="B78" s="410"/>
      <c r="C78" s="385">
        <v>4</v>
      </c>
      <c r="D78" s="412" t="s">
        <v>224</v>
      </c>
      <c r="E78" s="339"/>
      <c r="F78" s="414">
        <v>1</v>
      </c>
      <c r="G78" s="410"/>
      <c r="H78" s="385" t="s">
        <v>207</v>
      </c>
      <c r="I78" s="387">
        <f>(10*A78)</f>
        <v>0</v>
      </c>
      <c r="J78" s="656"/>
      <c r="K78" s="658" t="s">
        <v>70</v>
      </c>
      <c r="L78" s="660">
        <f>(30*A78)</f>
        <v>0</v>
      </c>
      <c r="M78" s="410"/>
      <c r="N78" s="385" t="s">
        <v>208</v>
      </c>
      <c r="O78" s="387">
        <f>(4*A78)</f>
        <v>0</v>
      </c>
      <c r="P78" s="656"/>
      <c r="Q78" s="658" t="s">
        <v>77</v>
      </c>
      <c r="R78" s="660">
        <f>(30*A78)</f>
        <v>0</v>
      </c>
      <c r="S78" s="410"/>
      <c r="T78" s="385" t="s">
        <v>225</v>
      </c>
      <c r="U78" s="387">
        <f>(1*A78)</f>
        <v>0</v>
      </c>
    </row>
    <row r="79" spans="1:21" ht="15.75" thickBot="1" x14ac:dyDescent="0.3">
      <c r="A79" s="670"/>
      <c r="B79" s="411"/>
      <c r="C79" s="386"/>
      <c r="D79" s="413"/>
      <c r="E79" s="341"/>
      <c r="F79" s="415"/>
      <c r="G79" s="411"/>
      <c r="H79" s="386"/>
      <c r="I79" s="302"/>
      <c r="J79" s="657"/>
      <c r="K79" s="659"/>
      <c r="L79" s="661"/>
      <c r="M79" s="411"/>
      <c r="N79" s="386"/>
      <c r="O79" s="302"/>
      <c r="P79" s="657"/>
      <c r="Q79" s="659"/>
      <c r="R79" s="661"/>
      <c r="S79" s="411"/>
      <c r="T79" s="386"/>
      <c r="U79" s="302"/>
    </row>
    <row r="80" spans="1:21" x14ac:dyDescent="0.25">
      <c r="A80" s="669"/>
      <c r="B80" s="410"/>
      <c r="C80" s="385">
        <v>4</v>
      </c>
      <c r="D80" s="412" t="s">
        <v>226</v>
      </c>
      <c r="E80" s="339"/>
      <c r="F80" s="414">
        <v>1</v>
      </c>
      <c r="G80" s="410"/>
      <c r="H80" s="385" t="s">
        <v>74</v>
      </c>
      <c r="I80" s="387">
        <f>(20*A80)</f>
        <v>0</v>
      </c>
      <c r="J80" s="656"/>
      <c r="K80" s="658"/>
      <c r="L80" s="660"/>
      <c r="M80" s="410"/>
      <c r="N80" s="385"/>
      <c r="O80" s="387"/>
      <c r="P80" s="656"/>
      <c r="Q80" s="658"/>
      <c r="R80" s="660"/>
      <c r="S80" s="410"/>
      <c r="T80" s="385"/>
      <c r="U80" s="387"/>
    </row>
    <row r="81" spans="1:21" ht="15.75" thickBot="1" x14ac:dyDescent="0.3">
      <c r="A81" s="670"/>
      <c r="B81" s="411"/>
      <c r="C81" s="386"/>
      <c r="D81" s="413"/>
      <c r="E81" s="341"/>
      <c r="F81" s="415"/>
      <c r="G81" s="411"/>
      <c r="H81" s="386"/>
      <c r="I81" s="302"/>
      <c r="J81" s="657"/>
      <c r="K81" s="659"/>
      <c r="L81" s="661"/>
      <c r="M81" s="411"/>
      <c r="N81" s="386"/>
      <c r="O81" s="302"/>
      <c r="P81" s="657"/>
      <c r="Q81" s="659"/>
      <c r="R81" s="661"/>
      <c r="S81" s="411"/>
      <c r="T81" s="386"/>
      <c r="U81" s="302"/>
    </row>
    <row r="82" spans="1:21" x14ac:dyDescent="0.25">
      <c r="A82" s="669"/>
      <c r="B82" s="410"/>
      <c r="C82" s="385">
        <v>4</v>
      </c>
      <c r="D82" s="412" t="s">
        <v>227</v>
      </c>
      <c r="E82" s="339"/>
      <c r="F82" s="414">
        <v>1</v>
      </c>
      <c r="G82" s="410"/>
      <c r="H82" s="385" t="s">
        <v>228</v>
      </c>
      <c r="I82" s="387">
        <f>(2*A82)</f>
        <v>0</v>
      </c>
      <c r="J82" s="656"/>
      <c r="K82" s="658" t="s">
        <v>229</v>
      </c>
      <c r="L82" s="660">
        <f>(2*A82)</f>
        <v>0</v>
      </c>
      <c r="M82" s="410"/>
      <c r="N82" s="385" t="s">
        <v>96</v>
      </c>
      <c r="O82" s="387">
        <f>(4*A82)</f>
        <v>0</v>
      </c>
      <c r="P82" s="656"/>
      <c r="Q82" s="658"/>
      <c r="R82" s="660"/>
      <c r="S82" s="410"/>
      <c r="T82" s="385"/>
      <c r="U82" s="387"/>
    </row>
    <row r="83" spans="1:21" ht="15.75" thickBot="1" x14ac:dyDescent="0.3">
      <c r="A83" s="670"/>
      <c r="B83" s="411"/>
      <c r="C83" s="386"/>
      <c r="D83" s="413"/>
      <c r="E83" s="341"/>
      <c r="F83" s="415"/>
      <c r="G83" s="411"/>
      <c r="H83" s="386"/>
      <c r="I83" s="302"/>
      <c r="J83" s="657"/>
      <c r="K83" s="659"/>
      <c r="L83" s="661"/>
      <c r="M83" s="411"/>
      <c r="N83" s="386"/>
      <c r="O83" s="302"/>
      <c r="P83" s="657"/>
      <c r="Q83" s="659"/>
      <c r="R83" s="661"/>
      <c r="S83" s="411"/>
      <c r="T83" s="386"/>
      <c r="U83" s="302"/>
    </row>
    <row r="84" spans="1:21" x14ac:dyDescent="0.25">
      <c r="A84" s="669"/>
      <c r="B84" s="410"/>
      <c r="C84" s="385">
        <v>4</v>
      </c>
      <c r="D84" s="412" t="s">
        <v>230</v>
      </c>
      <c r="E84" s="339"/>
      <c r="F84" s="414">
        <v>1</v>
      </c>
      <c r="G84" s="410"/>
      <c r="H84" s="385" t="s">
        <v>207</v>
      </c>
      <c r="I84" s="387">
        <f>(6*A84)</f>
        <v>0</v>
      </c>
      <c r="J84" s="656"/>
      <c r="K84" s="658" t="s">
        <v>70</v>
      </c>
      <c r="L84" s="660">
        <f>(6*A84)</f>
        <v>0</v>
      </c>
      <c r="M84" s="410"/>
      <c r="N84" s="385"/>
      <c r="O84" s="387"/>
      <c r="P84" s="656"/>
      <c r="Q84" s="658"/>
      <c r="R84" s="660"/>
      <c r="S84" s="410"/>
      <c r="T84" s="385"/>
      <c r="U84" s="387"/>
    </row>
    <row r="85" spans="1:21" ht="15.75" thickBot="1" x14ac:dyDescent="0.3">
      <c r="A85" s="670"/>
      <c r="B85" s="411"/>
      <c r="C85" s="386"/>
      <c r="D85" s="413"/>
      <c r="E85" s="341"/>
      <c r="F85" s="415"/>
      <c r="G85" s="411"/>
      <c r="H85" s="386"/>
      <c r="I85" s="302"/>
      <c r="J85" s="657"/>
      <c r="K85" s="659"/>
      <c r="L85" s="661"/>
      <c r="M85" s="411"/>
      <c r="N85" s="386"/>
      <c r="O85" s="302"/>
      <c r="P85" s="657"/>
      <c r="Q85" s="659"/>
      <c r="R85" s="661"/>
      <c r="S85" s="411"/>
      <c r="T85" s="386"/>
      <c r="U85" s="302"/>
    </row>
    <row r="86" spans="1:21" x14ac:dyDescent="0.25">
      <c r="A86" s="669"/>
      <c r="B86" s="410"/>
      <c r="C86" s="385">
        <v>4</v>
      </c>
      <c r="D86" s="412" t="s">
        <v>241</v>
      </c>
      <c r="E86" s="339"/>
      <c r="F86" s="414">
        <v>1</v>
      </c>
      <c r="G86" s="410"/>
      <c r="H86" s="385" t="s">
        <v>207</v>
      </c>
      <c r="I86" s="387">
        <f>(8*A86)</f>
        <v>0</v>
      </c>
      <c r="J86" s="656"/>
      <c r="K86" s="658" t="s">
        <v>231</v>
      </c>
      <c r="L86" s="660">
        <f>(2*A86)</f>
        <v>0</v>
      </c>
      <c r="M86" s="410"/>
      <c r="N86" s="385" t="s">
        <v>232</v>
      </c>
      <c r="O86" s="387">
        <f>(12*A86)</f>
        <v>0</v>
      </c>
      <c r="P86" s="656"/>
      <c r="Q86" s="658"/>
      <c r="R86" s="660"/>
      <c r="S86" s="410"/>
      <c r="T86" s="385"/>
      <c r="U86" s="387"/>
    </row>
    <row r="87" spans="1:21" ht="15.75" thickBot="1" x14ac:dyDescent="0.3">
      <c r="A87" s="670"/>
      <c r="B87" s="411"/>
      <c r="C87" s="386"/>
      <c r="D87" s="413"/>
      <c r="E87" s="341"/>
      <c r="F87" s="415"/>
      <c r="G87" s="411"/>
      <c r="H87" s="386"/>
      <c r="I87" s="302"/>
      <c r="J87" s="657"/>
      <c r="K87" s="659"/>
      <c r="L87" s="661"/>
      <c r="M87" s="411"/>
      <c r="N87" s="386"/>
      <c r="O87" s="302"/>
      <c r="P87" s="657"/>
      <c r="Q87" s="659"/>
      <c r="R87" s="661"/>
      <c r="S87" s="411"/>
      <c r="T87" s="386"/>
      <c r="U87" s="302"/>
    </row>
    <row r="88" spans="1:21" x14ac:dyDescent="0.25">
      <c r="A88" s="669"/>
      <c r="B88" s="410"/>
      <c r="C88" s="385">
        <v>4</v>
      </c>
      <c r="D88" s="412" t="s">
        <v>233</v>
      </c>
      <c r="E88" s="339"/>
      <c r="F88" s="414">
        <v>1</v>
      </c>
      <c r="G88" s="410"/>
      <c r="H88" s="385" t="s">
        <v>207</v>
      </c>
      <c r="I88" s="387">
        <f>(16*A88)</f>
        <v>0</v>
      </c>
      <c r="J88" s="656"/>
      <c r="K88" s="658" t="s">
        <v>231</v>
      </c>
      <c r="L88" s="660">
        <f>(4*A88)</f>
        <v>0</v>
      </c>
      <c r="M88" s="410"/>
      <c r="N88" s="385" t="s">
        <v>232</v>
      </c>
      <c r="O88" s="387">
        <f>(24*A88)</f>
        <v>0</v>
      </c>
      <c r="P88" s="656"/>
      <c r="Q88" s="658"/>
      <c r="R88" s="660"/>
      <c r="S88" s="410"/>
      <c r="T88" s="385"/>
      <c r="U88" s="387"/>
    </row>
    <row r="89" spans="1:21" ht="30.75" customHeight="1" thickBot="1" x14ac:dyDescent="0.3">
      <c r="A89" s="670"/>
      <c r="B89" s="411"/>
      <c r="C89" s="386"/>
      <c r="D89" s="413"/>
      <c r="E89" s="341"/>
      <c r="F89" s="415"/>
      <c r="G89" s="411"/>
      <c r="H89" s="386"/>
      <c r="I89" s="302"/>
      <c r="J89" s="657"/>
      <c r="K89" s="659"/>
      <c r="L89" s="661"/>
      <c r="M89" s="411"/>
      <c r="N89" s="386"/>
      <c r="O89" s="302"/>
      <c r="P89" s="657"/>
      <c r="Q89" s="659"/>
      <c r="R89" s="661"/>
      <c r="S89" s="411"/>
      <c r="T89" s="386"/>
      <c r="U89" s="302"/>
    </row>
    <row r="90" spans="1:21" x14ac:dyDescent="0.25">
      <c r="A90" s="669"/>
      <c r="B90" s="410"/>
      <c r="C90" s="385">
        <v>4</v>
      </c>
      <c r="D90" s="412" t="s">
        <v>234</v>
      </c>
      <c r="E90" s="339"/>
      <c r="F90" s="414">
        <v>1</v>
      </c>
      <c r="G90" s="410"/>
      <c r="H90" s="385" t="s">
        <v>207</v>
      </c>
      <c r="I90" s="387">
        <f>(2*A90)</f>
        <v>0</v>
      </c>
      <c r="J90" s="656"/>
      <c r="K90" s="658" t="s">
        <v>235</v>
      </c>
      <c r="L90" s="660">
        <f>(2*A90)</f>
        <v>0</v>
      </c>
      <c r="M90" s="410"/>
      <c r="N90" s="385"/>
      <c r="O90" s="387"/>
      <c r="P90" s="656"/>
      <c r="Q90" s="658"/>
      <c r="R90" s="660"/>
      <c r="S90" s="410"/>
      <c r="T90" s="385"/>
      <c r="U90" s="387"/>
    </row>
    <row r="91" spans="1:21" ht="15.75" thickBot="1" x14ac:dyDescent="0.3">
      <c r="A91" s="670"/>
      <c r="B91" s="411"/>
      <c r="C91" s="386"/>
      <c r="D91" s="413"/>
      <c r="E91" s="341"/>
      <c r="F91" s="415"/>
      <c r="G91" s="411"/>
      <c r="H91" s="386"/>
      <c r="I91" s="302"/>
      <c r="J91" s="657"/>
      <c r="K91" s="659"/>
      <c r="L91" s="661"/>
      <c r="M91" s="411"/>
      <c r="N91" s="386"/>
      <c r="O91" s="302"/>
      <c r="P91" s="657"/>
      <c r="Q91" s="659"/>
      <c r="R91" s="661"/>
      <c r="S91" s="411"/>
      <c r="T91" s="386"/>
      <c r="U91" s="302"/>
    </row>
    <row r="92" spans="1:21" x14ac:dyDescent="0.25">
      <c r="A92" s="669"/>
      <c r="B92" s="410"/>
      <c r="C92" s="385">
        <v>4</v>
      </c>
      <c r="D92" s="412" t="s">
        <v>236</v>
      </c>
      <c r="E92" s="339"/>
      <c r="F92" s="414">
        <v>1</v>
      </c>
      <c r="G92" s="410"/>
      <c r="H92" s="385" t="s">
        <v>207</v>
      </c>
      <c r="I92" s="387">
        <f>(4*A92)</f>
        <v>0</v>
      </c>
      <c r="J92" s="656"/>
      <c r="K92" s="658" t="s">
        <v>70</v>
      </c>
      <c r="L92" s="660">
        <f>(6*A92)</f>
        <v>0</v>
      </c>
      <c r="M92" s="410"/>
      <c r="N92" s="385"/>
      <c r="O92" s="387"/>
      <c r="P92" s="656"/>
      <c r="Q92" s="658"/>
      <c r="R92" s="660"/>
      <c r="S92" s="410"/>
      <c r="T92" s="385"/>
      <c r="U92" s="387"/>
    </row>
    <row r="93" spans="1:21" ht="15.75" thickBot="1" x14ac:dyDescent="0.3">
      <c r="A93" s="670"/>
      <c r="B93" s="411"/>
      <c r="C93" s="386"/>
      <c r="D93" s="413"/>
      <c r="E93" s="341"/>
      <c r="F93" s="415"/>
      <c r="G93" s="411"/>
      <c r="H93" s="386"/>
      <c r="I93" s="302"/>
      <c r="J93" s="657"/>
      <c r="K93" s="659"/>
      <c r="L93" s="661"/>
      <c r="M93" s="411"/>
      <c r="N93" s="386"/>
      <c r="O93" s="302"/>
      <c r="P93" s="657"/>
      <c r="Q93" s="659"/>
      <c r="R93" s="661"/>
      <c r="S93" s="411"/>
      <c r="T93" s="386"/>
      <c r="U93" s="302"/>
    </row>
    <row r="94" spans="1:21" x14ac:dyDescent="0.25">
      <c r="A94" s="669"/>
      <c r="B94" s="410"/>
      <c r="C94" s="385">
        <v>4</v>
      </c>
      <c r="D94" s="412" t="s">
        <v>238</v>
      </c>
      <c r="E94" s="339"/>
      <c r="F94" s="414">
        <v>1</v>
      </c>
      <c r="G94" s="410"/>
      <c r="H94" s="385" t="s">
        <v>64</v>
      </c>
      <c r="I94" s="387">
        <f>(8*A94)</f>
        <v>0</v>
      </c>
      <c r="J94" s="656"/>
      <c r="K94" s="658"/>
      <c r="L94" s="660"/>
      <c r="M94" s="410"/>
      <c r="N94" s="385"/>
      <c r="O94" s="387"/>
      <c r="P94" s="656"/>
      <c r="Q94" s="658"/>
      <c r="R94" s="660"/>
      <c r="S94" s="410"/>
      <c r="T94" s="385"/>
      <c r="U94" s="387"/>
    </row>
    <row r="95" spans="1:21" ht="15.75" thickBot="1" x14ac:dyDescent="0.3">
      <c r="A95" s="670"/>
      <c r="B95" s="411"/>
      <c r="C95" s="386"/>
      <c r="D95" s="413"/>
      <c r="E95" s="341"/>
      <c r="F95" s="415"/>
      <c r="G95" s="411"/>
      <c r="H95" s="386"/>
      <c r="I95" s="302"/>
      <c r="J95" s="657"/>
      <c r="K95" s="659"/>
      <c r="L95" s="661"/>
      <c r="M95" s="411"/>
      <c r="N95" s="386"/>
      <c r="O95" s="302"/>
      <c r="P95" s="657"/>
      <c r="Q95" s="659"/>
      <c r="R95" s="661"/>
      <c r="S95" s="411"/>
      <c r="T95" s="386"/>
      <c r="U95" s="302"/>
    </row>
    <row r="96" spans="1:21" x14ac:dyDescent="0.25">
      <c r="A96" s="669"/>
      <c r="B96" s="410"/>
      <c r="C96" s="385">
        <v>4</v>
      </c>
      <c r="D96" s="412" t="s">
        <v>239</v>
      </c>
      <c r="E96" s="339"/>
      <c r="F96" s="414">
        <v>1</v>
      </c>
      <c r="G96" s="410"/>
      <c r="H96" s="385" t="s">
        <v>74</v>
      </c>
      <c r="I96" s="387">
        <f>(40*A96)</f>
        <v>0</v>
      </c>
      <c r="J96" s="656"/>
      <c r="K96" s="658"/>
      <c r="L96" s="660"/>
      <c r="M96" s="410"/>
      <c r="N96" s="385"/>
      <c r="O96" s="387"/>
      <c r="P96" s="656"/>
      <c r="Q96" s="658"/>
      <c r="R96" s="660"/>
      <c r="S96" s="410"/>
      <c r="T96" s="385"/>
      <c r="U96" s="387"/>
    </row>
    <row r="97" spans="1:21" ht="15.75" thickBot="1" x14ac:dyDescent="0.3">
      <c r="A97" s="670"/>
      <c r="B97" s="411"/>
      <c r="C97" s="386"/>
      <c r="D97" s="413"/>
      <c r="E97" s="341"/>
      <c r="F97" s="415"/>
      <c r="G97" s="411"/>
      <c r="H97" s="386"/>
      <c r="I97" s="302"/>
      <c r="J97" s="657"/>
      <c r="K97" s="659"/>
      <c r="L97" s="661"/>
      <c r="M97" s="411"/>
      <c r="N97" s="386"/>
      <c r="O97" s="302"/>
      <c r="P97" s="657"/>
      <c r="Q97" s="659"/>
      <c r="R97" s="661"/>
      <c r="S97" s="411"/>
      <c r="T97" s="386"/>
      <c r="U97" s="302"/>
    </row>
    <row r="98" spans="1:21" x14ac:dyDescent="0.25">
      <c r="A98" s="669"/>
      <c r="B98" s="410"/>
      <c r="C98" s="385">
        <v>4</v>
      </c>
      <c r="D98" s="412" t="s">
        <v>240</v>
      </c>
      <c r="E98" s="339"/>
      <c r="F98" s="414">
        <v>1</v>
      </c>
      <c r="G98" s="410"/>
      <c r="H98" s="385" t="s">
        <v>207</v>
      </c>
      <c r="I98" s="387">
        <f>(6*A98)</f>
        <v>0</v>
      </c>
      <c r="J98" s="656"/>
      <c r="K98" s="658" t="s">
        <v>70</v>
      </c>
      <c r="L98" s="660">
        <f>(20*A98)</f>
        <v>0</v>
      </c>
      <c r="M98" s="410"/>
      <c r="N98" s="385"/>
      <c r="O98" s="387"/>
      <c r="P98" s="656"/>
      <c r="Q98" s="658"/>
      <c r="R98" s="660"/>
      <c r="S98" s="410"/>
      <c r="T98" s="385"/>
      <c r="U98" s="387"/>
    </row>
    <row r="99" spans="1:21" ht="15.75" thickBot="1" x14ac:dyDescent="0.3">
      <c r="A99" s="670"/>
      <c r="B99" s="411"/>
      <c r="C99" s="386"/>
      <c r="D99" s="413"/>
      <c r="E99" s="341"/>
      <c r="F99" s="415"/>
      <c r="G99" s="411"/>
      <c r="H99" s="386"/>
      <c r="I99" s="302"/>
      <c r="J99" s="657"/>
      <c r="K99" s="659"/>
      <c r="L99" s="661"/>
      <c r="M99" s="411"/>
      <c r="N99" s="386"/>
      <c r="O99" s="302"/>
      <c r="P99" s="657"/>
      <c r="Q99" s="659"/>
      <c r="R99" s="661"/>
      <c r="S99" s="411"/>
      <c r="T99" s="386"/>
      <c r="U99" s="302"/>
    </row>
    <row r="100" spans="1:21" x14ac:dyDescent="0.25">
      <c r="A100" s="669"/>
      <c r="B100" s="410"/>
      <c r="C100" s="385">
        <v>5</v>
      </c>
      <c r="D100" s="412" t="s">
        <v>242</v>
      </c>
      <c r="E100" s="339"/>
      <c r="F100" s="414">
        <v>1</v>
      </c>
      <c r="G100" s="410"/>
      <c r="H100" s="385" t="s">
        <v>205</v>
      </c>
      <c r="I100" s="387">
        <f>(2*A100)</f>
        <v>0</v>
      </c>
      <c r="J100" s="656"/>
      <c r="K100" s="658" t="s">
        <v>62</v>
      </c>
      <c r="L100" s="660">
        <f>(1*A100)</f>
        <v>0</v>
      </c>
      <c r="M100" s="410"/>
      <c r="N100" s="385"/>
      <c r="O100" s="387"/>
      <c r="P100" s="656"/>
      <c r="Q100" s="658"/>
      <c r="R100" s="660"/>
      <c r="S100" s="410"/>
      <c r="T100" s="385"/>
      <c r="U100" s="387"/>
    </row>
    <row r="101" spans="1:21" ht="15.75" thickBot="1" x14ac:dyDescent="0.3">
      <c r="A101" s="670"/>
      <c r="B101" s="411"/>
      <c r="C101" s="386"/>
      <c r="D101" s="413"/>
      <c r="E101" s="341"/>
      <c r="F101" s="415"/>
      <c r="G101" s="411"/>
      <c r="H101" s="386"/>
      <c r="I101" s="302"/>
      <c r="J101" s="657"/>
      <c r="K101" s="659"/>
      <c r="L101" s="661"/>
      <c r="M101" s="411"/>
      <c r="N101" s="386"/>
      <c r="O101" s="302"/>
      <c r="P101" s="657"/>
      <c r="Q101" s="659"/>
      <c r="R101" s="661"/>
      <c r="S101" s="411"/>
      <c r="T101" s="386"/>
      <c r="U101" s="302"/>
    </row>
    <row r="102" spans="1:21" x14ac:dyDescent="0.25">
      <c r="A102" s="669"/>
      <c r="B102" s="410"/>
      <c r="C102" s="385">
        <v>5</v>
      </c>
      <c r="D102" s="412" t="s">
        <v>244</v>
      </c>
      <c r="E102" s="339"/>
      <c r="F102" s="414">
        <v>1</v>
      </c>
      <c r="G102" s="410"/>
      <c r="H102" s="385" t="s">
        <v>207</v>
      </c>
      <c r="I102" s="387">
        <f>(8*A102)</f>
        <v>0</v>
      </c>
      <c r="J102" s="656"/>
      <c r="K102" s="658" t="s">
        <v>70</v>
      </c>
      <c r="L102" s="660">
        <f>(20*A102)</f>
        <v>0</v>
      </c>
      <c r="M102" s="410"/>
      <c r="N102" s="385"/>
      <c r="O102" s="387"/>
      <c r="P102" s="656"/>
      <c r="Q102" s="658"/>
      <c r="R102" s="660"/>
      <c r="S102" s="410"/>
      <c r="T102" s="385"/>
      <c r="U102" s="387"/>
    </row>
    <row r="103" spans="1:21" ht="15.75" thickBot="1" x14ac:dyDescent="0.3">
      <c r="A103" s="670"/>
      <c r="B103" s="411"/>
      <c r="C103" s="386"/>
      <c r="D103" s="413"/>
      <c r="E103" s="341"/>
      <c r="F103" s="415"/>
      <c r="G103" s="411"/>
      <c r="H103" s="386"/>
      <c r="I103" s="302"/>
      <c r="J103" s="657"/>
      <c r="K103" s="659"/>
      <c r="L103" s="661"/>
      <c r="M103" s="411"/>
      <c r="N103" s="386"/>
      <c r="O103" s="302"/>
      <c r="P103" s="657"/>
      <c r="Q103" s="659"/>
      <c r="R103" s="661"/>
      <c r="S103" s="411"/>
      <c r="T103" s="386"/>
      <c r="U103" s="302"/>
    </row>
    <row r="104" spans="1:21" ht="41.25" customHeight="1" thickBot="1" x14ac:dyDescent="0.3">
      <c r="A104" s="243"/>
      <c r="B104" s="155"/>
      <c r="C104" s="154">
        <v>6</v>
      </c>
      <c r="D104" s="460" t="s">
        <v>577</v>
      </c>
      <c r="E104" s="461"/>
      <c r="F104" s="156">
        <v>1</v>
      </c>
      <c r="G104" s="155"/>
      <c r="H104" s="154" t="s">
        <v>255</v>
      </c>
      <c r="I104" s="143">
        <f>(4*A104)</f>
        <v>0</v>
      </c>
      <c r="J104" s="244"/>
      <c r="K104" s="245" t="s">
        <v>266</v>
      </c>
      <c r="L104" s="246">
        <f>(4*A104)</f>
        <v>0</v>
      </c>
      <c r="M104" s="155"/>
      <c r="N104" s="154"/>
      <c r="O104" s="143"/>
      <c r="P104" s="244"/>
      <c r="Q104" s="245"/>
      <c r="R104" s="246"/>
      <c r="S104" s="155"/>
      <c r="T104" s="154"/>
      <c r="U104" s="143"/>
    </row>
    <row r="105" spans="1:21" x14ac:dyDescent="0.25">
      <c r="A105" s="669"/>
      <c r="B105" s="410"/>
      <c r="C105" s="385">
        <v>6</v>
      </c>
      <c r="D105" s="412" t="s">
        <v>243</v>
      </c>
      <c r="E105" s="339"/>
      <c r="F105" s="414">
        <v>1</v>
      </c>
      <c r="G105" s="410"/>
      <c r="H105" s="385" t="s">
        <v>207</v>
      </c>
      <c r="I105" s="387">
        <f>(6*A105)</f>
        <v>0</v>
      </c>
      <c r="J105" s="656"/>
      <c r="K105" s="658" t="s">
        <v>70</v>
      </c>
      <c r="L105" s="660">
        <f>(60*A105)</f>
        <v>0</v>
      </c>
      <c r="M105" s="410"/>
      <c r="N105" s="385" t="s">
        <v>204</v>
      </c>
      <c r="O105" s="387">
        <f>(6*A105)</f>
        <v>0</v>
      </c>
      <c r="P105" s="656"/>
      <c r="Q105" s="658"/>
      <c r="R105" s="660"/>
      <c r="S105" s="410"/>
      <c r="T105" s="385"/>
      <c r="U105" s="387"/>
    </row>
    <row r="106" spans="1:21" ht="15.75" thickBot="1" x14ac:dyDescent="0.3">
      <c r="A106" s="670"/>
      <c r="B106" s="411"/>
      <c r="C106" s="386"/>
      <c r="D106" s="413"/>
      <c r="E106" s="341"/>
      <c r="F106" s="415"/>
      <c r="G106" s="411"/>
      <c r="H106" s="386"/>
      <c r="I106" s="302"/>
      <c r="J106" s="657"/>
      <c r="K106" s="659"/>
      <c r="L106" s="661"/>
      <c r="M106" s="411"/>
      <c r="N106" s="386"/>
      <c r="O106" s="302"/>
      <c r="P106" s="657"/>
      <c r="Q106" s="659"/>
      <c r="R106" s="661"/>
      <c r="S106" s="411"/>
      <c r="T106" s="386"/>
      <c r="U106" s="302"/>
    </row>
    <row r="107" spans="1:21" ht="39" customHeight="1" thickBot="1" x14ac:dyDescent="0.3">
      <c r="A107" s="243"/>
      <c r="B107" s="155"/>
      <c r="C107" s="154">
        <v>7</v>
      </c>
      <c r="D107" s="460" t="s">
        <v>578</v>
      </c>
      <c r="E107" s="461"/>
      <c r="F107" s="156">
        <v>1</v>
      </c>
      <c r="G107" s="155"/>
      <c r="H107" s="154" t="s">
        <v>69</v>
      </c>
      <c r="I107" s="143">
        <f>(6*A107)</f>
        <v>0</v>
      </c>
      <c r="J107" s="244"/>
      <c r="K107" s="245" t="s">
        <v>474</v>
      </c>
      <c r="L107" s="246">
        <f>(3*A107)</f>
        <v>0</v>
      </c>
      <c r="M107" s="155"/>
      <c r="N107" s="154" t="s">
        <v>523</v>
      </c>
      <c r="O107" s="143">
        <f>(3*A107)</f>
        <v>0</v>
      </c>
      <c r="P107" s="244"/>
      <c r="Q107" s="245"/>
      <c r="R107" s="246"/>
      <c r="S107" s="155"/>
      <c r="T107" s="154"/>
      <c r="U107" s="143"/>
    </row>
    <row r="108" spans="1:21" x14ac:dyDescent="0.25">
      <c r="A108" s="669"/>
      <c r="B108" s="410"/>
      <c r="C108" s="385">
        <v>7</v>
      </c>
      <c r="D108" s="412" t="s">
        <v>77</v>
      </c>
      <c r="E108" s="339"/>
      <c r="F108" s="414">
        <v>1</v>
      </c>
      <c r="G108" s="410"/>
      <c r="H108" s="385" t="s">
        <v>223</v>
      </c>
      <c r="I108" s="387">
        <f>(1*A108)</f>
        <v>0</v>
      </c>
      <c r="J108" s="656"/>
      <c r="K108" s="658"/>
      <c r="L108" s="660"/>
      <c r="M108" s="410"/>
      <c r="N108" s="385"/>
      <c r="O108" s="387"/>
      <c r="P108" s="656"/>
      <c r="Q108" s="658"/>
      <c r="R108" s="660"/>
      <c r="S108" s="410"/>
      <c r="T108" s="385"/>
      <c r="U108" s="387"/>
    </row>
    <row r="109" spans="1:21" ht="15.75" thickBot="1" x14ac:dyDescent="0.3">
      <c r="A109" s="670"/>
      <c r="B109" s="411"/>
      <c r="C109" s="386"/>
      <c r="D109" s="413"/>
      <c r="E109" s="341"/>
      <c r="F109" s="415"/>
      <c r="G109" s="411"/>
      <c r="H109" s="386"/>
      <c r="I109" s="302"/>
      <c r="J109" s="657"/>
      <c r="K109" s="659"/>
      <c r="L109" s="661"/>
      <c r="M109" s="411"/>
      <c r="N109" s="386"/>
      <c r="O109" s="302"/>
      <c r="P109" s="657"/>
      <c r="Q109" s="659"/>
      <c r="R109" s="661"/>
      <c r="S109" s="411"/>
      <c r="T109" s="386"/>
      <c r="U109" s="302"/>
    </row>
    <row r="110" spans="1:21" x14ac:dyDescent="0.25">
      <c r="A110" s="669"/>
      <c r="B110" s="410"/>
      <c r="C110" s="385">
        <v>7</v>
      </c>
      <c r="D110" s="412" t="s">
        <v>245</v>
      </c>
      <c r="E110" s="339"/>
      <c r="F110" s="414">
        <v>1</v>
      </c>
      <c r="G110" s="410"/>
      <c r="H110" s="385" t="s">
        <v>207</v>
      </c>
      <c r="I110" s="387">
        <f>(6*A110)</f>
        <v>0</v>
      </c>
      <c r="J110" s="656"/>
      <c r="K110" s="658" t="s">
        <v>70</v>
      </c>
      <c r="L110" s="660">
        <v>8</v>
      </c>
      <c r="M110" s="410"/>
      <c r="N110" s="385"/>
      <c r="O110" s="387"/>
      <c r="P110" s="656"/>
      <c r="Q110" s="658"/>
      <c r="R110" s="660"/>
      <c r="S110" s="410"/>
      <c r="T110" s="385"/>
      <c r="U110" s="387"/>
    </row>
    <row r="111" spans="1:21" ht="15.75" thickBot="1" x14ac:dyDescent="0.3">
      <c r="A111" s="670"/>
      <c r="B111" s="411"/>
      <c r="C111" s="386"/>
      <c r="D111" s="413"/>
      <c r="E111" s="341"/>
      <c r="F111" s="415"/>
      <c r="G111" s="411"/>
      <c r="H111" s="386"/>
      <c r="I111" s="302"/>
      <c r="J111" s="657"/>
      <c r="K111" s="659"/>
      <c r="L111" s="661"/>
      <c r="M111" s="411"/>
      <c r="N111" s="386"/>
      <c r="O111" s="302"/>
      <c r="P111" s="657"/>
      <c r="Q111" s="659"/>
      <c r="R111" s="661"/>
      <c r="S111" s="411"/>
      <c r="T111" s="386"/>
      <c r="U111" s="302"/>
    </row>
    <row r="112" spans="1:21" ht="15" customHeight="1" x14ac:dyDescent="0.25">
      <c r="A112" s="669"/>
      <c r="B112" s="410"/>
      <c r="C112" s="385">
        <v>8</v>
      </c>
      <c r="D112" s="412" t="s">
        <v>246</v>
      </c>
      <c r="E112" s="339"/>
      <c r="F112" s="414">
        <v>1</v>
      </c>
      <c r="G112" s="410"/>
      <c r="H112" s="385" t="s">
        <v>207</v>
      </c>
      <c r="I112" s="387">
        <f>(8*A112)</f>
        <v>0</v>
      </c>
      <c r="J112" s="656"/>
      <c r="K112" s="658" t="s">
        <v>231</v>
      </c>
      <c r="L112" s="660">
        <f>(2*A112)</f>
        <v>0</v>
      </c>
      <c r="M112" s="410"/>
      <c r="N112" s="385" t="s">
        <v>207</v>
      </c>
      <c r="O112" s="387">
        <f>(12*A112)</f>
        <v>0</v>
      </c>
      <c r="P112" s="656"/>
      <c r="Q112" s="658"/>
      <c r="R112" s="660"/>
      <c r="S112" s="410"/>
      <c r="T112" s="385"/>
      <c r="U112" s="387"/>
    </row>
    <row r="113" spans="1:21" ht="32.25" customHeight="1" thickBot="1" x14ac:dyDescent="0.3">
      <c r="A113" s="670"/>
      <c r="B113" s="411"/>
      <c r="C113" s="386"/>
      <c r="D113" s="413"/>
      <c r="E113" s="341"/>
      <c r="F113" s="415"/>
      <c r="G113" s="411"/>
      <c r="H113" s="386"/>
      <c r="I113" s="302"/>
      <c r="J113" s="657"/>
      <c r="K113" s="659"/>
      <c r="L113" s="661"/>
      <c r="M113" s="411"/>
      <c r="N113" s="386"/>
      <c r="O113" s="302"/>
      <c r="P113" s="657"/>
      <c r="Q113" s="659"/>
      <c r="R113" s="661"/>
      <c r="S113" s="411"/>
      <c r="T113" s="386"/>
      <c r="U113" s="302"/>
    </row>
    <row r="114" spans="1:21" x14ac:dyDescent="0.25">
      <c r="A114" s="669"/>
      <c r="B114" s="410"/>
      <c r="C114" s="385">
        <v>8</v>
      </c>
      <c r="D114" s="412" t="s">
        <v>247</v>
      </c>
      <c r="E114" s="339"/>
      <c r="F114" s="414">
        <v>1</v>
      </c>
      <c r="G114" s="410"/>
      <c r="H114" s="385" t="s">
        <v>207</v>
      </c>
      <c r="I114" s="387">
        <f>(15*A114)</f>
        <v>0</v>
      </c>
      <c r="J114" s="656"/>
      <c r="K114" s="658" t="s">
        <v>70</v>
      </c>
      <c r="L114" s="660">
        <f>(40*A114)</f>
        <v>0</v>
      </c>
      <c r="M114" s="410"/>
      <c r="N114" s="385" t="s">
        <v>208</v>
      </c>
      <c r="O114" s="387">
        <f>(6*A114)</f>
        <v>0</v>
      </c>
      <c r="P114" s="656"/>
      <c r="Q114" s="658" t="s">
        <v>77</v>
      </c>
      <c r="R114" s="660">
        <f>(40*A114)</f>
        <v>0</v>
      </c>
      <c r="S114" s="410"/>
      <c r="T114" s="385" t="s">
        <v>225</v>
      </c>
      <c r="U114" s="387">
        <f>(2*A114)</f>
        <v>0</v>
      </c>
    </row>
    <row r="115" spans="1:21" ht="15.75" thickBot="1" x14ac:dyDescent="0.3">
      <c r="A115" s="670"/>
      <c r="B115" s="411"/>
      <c r="C115" s="386"/>
      <c r="D115" s="413"/>
      <c r="E115" s="341"/>
      <c r="F115" s="415"/>
      <c r="G115" s="411"/>
      <c r="H115" s="386"/>
      <c r="I115" s="302"/>
      <c r="J115" s="657"/>
      <c r="K115" s="659"/>
      <c r="L115" s="661"/>
      <c r="M115" s="411"/>
      <c r="N115" s="386"/>
      <c r="O115" s="302"/>
      <c r="P115" s="657"/>
      <c r="Q115" s="659"/>
      <c r="R115" s="661"/>
      <c r="S115" s="411"/>
      <c r="T115" s="386"/>
      <c r="U115" s="302"/>
    </row>
    <row r="116" spans="1:21" x14ac:dyDescent="0.25">
      <c r="A116" s="669"/>
      <c r="B116" s="410"/>
      <c r="C116" s="385">
        <v>8</v>
      </c>
      <c r="D116" s="412" t="s">
        <v>248</v>
      </c>
      <c r="E116" s="339"/>
      <c r="F116" s="414">
        <v>1</v>
      </c>
      <c r="G116" s="410"/>
      <c r="H116" s="385" t="s">
        <v>207</v>
      </c>
      <c r="I116" s="387">
        <f>(6*A116)</f>
        <v>0</v>
      </c>
      <c r="J116" s="656"/>
      <c r="K116" s="658" t="s">
        <v>249</v>
      </c>
      <c r="L116" s="660">
        <f>(16*A116)</f>
        <v>0</v>
      </c>
      <c r="M116" s="410"/>
      <c r="N116" s="385" t="s">
        <v>250</v>
      </c>
      <c r="O116" s="387">
        <f>(2*A116)</f>
        <v>0</v>
      </c>
      <c r="P116" s="656"/>
      <c r="Q116" s="658"/>
      <c r="R116" s="660"/>
      <c r="S116" s="410"/>
      <c r="T116" s="385"/>
      <c r="U116" s="387"/>
    </row>
    <row r="117" spans="1:21" ht="27.75" customHeight="1" thickBot="1" x14ac:dyDescent="0.3">
      <c r="A117" s="670"/>
      <c r="B117" s="411"/>
      <c r="C117" s="386"/>
      <c r="D117" s="413"/>
      <c r="E117" s="341"/>
      <c r="F117" s="415"/>
      <c r="G117" s="411"/>
      <c r="H117" s="386"/>
      <c r="I117" s="302"/>
      <c r="J117" s="657"/>
      <c r="K117" s="659"/>
      <c r="L117" s="661"/>
      <c r="M117" s="411"/>
      <c r="N117" s="386"/>
      <c r="O117" s="302"/>
      <c r="P117" s="657"/>
      <c r="Q117" s="659"/>
      <c r="R117" s="661"/>
      <c r="S117" s="411"/>
      <c r="T117" s="386"/>
      <c r="U117" s="302"/>
    </row>
    <row r="118" spans="1:21" x14ac:dyDescent="0.25">
      <c r="A118" s="669"/>
      <c r="B118" s="410"/>
      <c r="C118" s="385">
        <v>12</v>
      </c>
      <c r="D118" s="412" t="s">
        <v>251</v>
      </c>
      <c r="E118" s="339"/>
      <c r="F118" s="414">
        <v>1</v>
      </c>
      <c r="G118" s="410"/>
      <c r="H118" s="385" t="s">
        <v>252</v>
      </c>
      <c r="I118" s="387">
        <f>(8*A118)</f>
        <v>0</v>
      </c>
      <c r="J118" s="656"/>
      <c r="K118" s="658" t="s">
        <v>231</v>
      </c>
      <c r="L118" s="660">
        <f>(2*A118)</f>
        <v>0</v>
      </c>
      <c r="M118" s="410"/>
      <c r="N118" s="385" t="s">
        <v>232</v>
      </c>
      <c r="O118" s="387">
        <f>(30*A118)</f>
        <v>0</v>
      </c>
      <c r="P118" s="656"/>
      <c r="Q118" s="658"/>
      <c r="R118" s="660"/>
      <c r="S118" s="410"/>
      <c r="T118" s="385"/>
      <c r="U118" s="387"/>
    </row>
    <row r="119" spans="1:21" ht="15.75" thickBot="1" x14ac:dyDescent="0.3">
      <c r="A119" s="670"/>
      <c r="B119" s="411"/>
      <c r="C119" s="386"/>
      <c r="D119" s="413"/>
      <c r="E119" s="341"/>
      <c r="F119" s="415"/>
      <c r="G119" s="411"/>
      <c r="H119" s="386"/>
      <c r="I119" s="302"/>
      <c r="J119" s="657"/>
      <c r="K119" s="659"/>
      <c r="L119" s="661"/>
      <c r="M119" s="411"/>
      <c r="N119" s="386"/>
      <c r="O119" s="302"/>
      <c r="P119" s="657"/>
      <c r="Q119" s="659"/>
      <c r="R119" s="661"/>
      <c r="S119" s="411"/>
      <c r="T119" s="386"/>
      <c r="U119" s="302"/>
    </row>
    <row r="120" spans="1:21" x14ac:dyDescent="0.25">
      <c r="A120" s="669"/>
      <c r="B120" s="410"/>
      <c r="C120" s="385">
        <v>12</v>
      </c>
      <c r="D120" s="412" t="s">
        <v>253</v>
      </c>
      <c r="E120" s="339"/>
      <c r="F120" s="414">
        <v>1</v>
      </c>
      <c r="G120" s="410"/>
      <c r="H120" s="385" t="s">
        <v>252</v>
      </c>
      <c r="I120" s="387">
        <f>(20*A120)</f>
        <v>0</v>
      </c>
      <c r="J120" s="656"/>
      <c r="K120" s="658" t="s">
        <v>66</v>
      </c>
      <c r="L120" s="660">
        <f>(6*A120)</f>
        <v>0</v>
      </c>
      <c r="M120" s="410"/>
      <c r="N120" s="385" t="s">
        <v>232</v>
      </c>
      <c r="O120" s="387">
        <f>(40*A120)</f>
        <v>0</v>
      </c>
      <c r="P120" s="656"/>
      <c r="Q120" s="658" t="s">
        <v>77</v>
      </c>
      <c r="R120" s="660">
        <f>(60*A120)</f>
        <v>0</v>
      </c>
      <c r="S120" s="410"/>
      <c r="T120" s="385" t="s">
        <v>225</v>
      </c>
      <c r="U120" s="387">
        <f>(4*A120)</f>
        <v>0</v>
      </c>
    </row>
    <row r="121" spans="1:21" ht="15.75" thickBot="1" x14ac:dyDescent="0.3">
      <c r="A121" s="670"/>
      <c r="B121" s="411"/>
      <c r="C121" s="386"/>
      <c r="D121" s="413"/>
      <c r="E121" s="341"/>
      <c r="F121" s="415"/>
      <c r="G121" s="411"/>
      <c r="H121" s="386"/>
      <c r="I121" s="302"/>
      <c r="J121" s="657"/>
      <c r="K121" s="659"/>
      <c r="L121" s="661"/>
      <c r="M121" s="411"/>
      <c r="N121" s="386"/>
      <c r="O121" s="302"/>
      <c r="P121" s="657"/>
      <c r="Q121" s="659"/>
      <c r="R121" s="661"/>
      <c r="S121" s="411"/>
      <c r="T121" s="386"/>
      <c r="U121" s="302"/>
    </row>
    <row r="122" spans="1:21" x14ac:dyDescent="0.25">
      <c r="A122" s="669"/>
      <c r="B122" s="410"/>
      <c r="C122" s="385">
        <v>12</v>
      </c>
      <c r="D122" s="412" t="s">
        <v>254</v>
      </c>
      <c r="E122" s="339"/>
      <c r="F122" s="414">
        <v>1</v>
      </c>
      <c r="G122" s="410"/>
      <c r="H122" s="385" t="s">
        <v>252</v>
      </c>
      <c r="I122" s="387">
        <f>(4*A122)</f>
        <v>0</v>
      </c>
      <c r="J122" s="656"/>
      <c r="K122" s="658" t="s">
        <v>66</v>
      </c>
      <c r="L122" s="660">
        <f>(2*A122)</f>
        <v>0</v>
      </c>
      <c r="M122" s="410"/>
      <c r="N122" s="385" t="s">
        <v>255</v>
      </c>
      <c r="O122" s="387">
        <f>(6*A122)</f>
        <v>0</v>
      </c>
      <c r="P122" s="656"/>
      <c r="Q122" s="658" t="s">
        <v>70</v>
      </c>
      <c r="R122" s="660">
        <f>(6*A122)</f>
        <v>0</v>
      </c>
      <c r="S122" s="410"/>
      <c r="T122" s="385"/>
      <c r="U122" s="387"/>
    </row>
    <row r="123" spans="1:21" ht="15.75" thickBot="1" x14ac:dyDescent="0.3">
      <c r="A123" s="670"/>
      <c r="B123" s="411"/>
      <c r="C123" s="386"/>
      <c r="D123" s="413"/>
      <c r="E123" s="341"/>
      <c r="F123" s="415"/>
      <c r="G123" s="411"/>
      <c r="H123" s="386"/>
      <c r="I123" s="302"/>
      <c r="J123" s="657"/>
      <c r="K123" s="659"/>
      <c r="L123" s="661"/>
      <c r="M123" s="411"/>
      <c r="N123" s="386"/>
      <c r="O123" s="302"/>
      <c r="P123" s="657"/>
      <c r="Q123" s="659"/>
      <c r="R123" s="661"/>
      <c r="S123" s="411"/>
      <c r="T123" s="386"/>
      <c r="U123" s="302"/>
    </row>
    <row r="124" spans="1:21" x14ac:dyDescent="0.25">
      <c r="A124" s="669"/>
      <c r="B124" s="410"/>
      <c r="C124" s="385">
        <v>13</v>
      </c>
      <c r="D124" s="412" t="s">
        <v>256</v>
      </c>
      <c r="E124" s="339"/>
      <c r="F124" s="414">
        <v>1</v>
      </c>
      <c r="G124" s="410"/>
      <c r="H124" s="385" t="s">
        <v>257</v>
      </c>
      <c r="I124" s="387">
        <f>(1*A124)</f>
        <v>0</v>
      </c>
      <c r="J124" s="656"/>
      <c r="K124" s="658"/>
      <c r="L124" s="660"/>
      <c r="M124" s="410"/>
      <c r="N124" s="385"/>
      <c r="O124" s="387"/>
      <c r="P124" s="656"/>
      <c r="Q124" s="658"/>
      <c r="R124" s="660"/>
      <c r="S124" s="410"/>
      <c r="T124" s="385"/>
      <c r="U124" s="387"/>
    </row>
    <row r="125" spans="1:21" ht="15.75" thickBot="1" x14ac:dyDescent="0.3">
      <c r="A125" s="670"/>
      <c r="B125" s="411"/>
      <c r="C125" s="386"/>
      <c r="D125" s="413"/>
      <c r="E125" s="341"/>
      <c r="F125" s="415"/>
      <c r="G125" s="411"/>
      <c r="H125" s="386"/>
      <c r="I125" s="302"/>
      <c r="J125" s="657"/>
      <c r="K125" s="659"/>
      <c r="L125" s="661"/>
      <c r="M125" s="411"/>
      <c r="N125" s="386"/>
      <c r="O125" s="302"/>
      <c r="P125" s="657"/>
      <c r="Q125" s="659"/>
      <c r="R125" s="661"/>
      <c r="S125" s="411"/>
      <c r="T125" s="386"/>
      <c r="U125" s="302"/>
    </row>
    <row r="126" spans="1:21" ht="15" customHeight="1" x14ac:dyDescent="0.25">
      <c r="A126" s="669"/>
      <c r="B126" s="410"/>
      <c r="C126" s="385">
        <v>13</v>
      </c>
      <c r="D126" s="412" t="s">
        <v>258</v>
      </c>
      <c r="E126" s="339"/>
      <c r="F126" s="414">
        <v>1</v>
      </c>
      <c r="G126" s="410"/>
      <c r="H126" s="385" t="s">
        <v>207</v>
      </c>
      <c r="I126" s="387">
        <f>(4*A126)</f>
        <v>0</v>
      </c>
      <c r="J126" s="656"/>
      <c r="K126" s="658" t="s">
        <v>259</v>
      </c>
      <c r="L126" s="660">
        <f>(2*A126)</f>
        <v>0</v>
      </c>
      <c r="M126" s="410"/>
      <c r="N126" s="385" t="s">
        <v>232</v>
      </c>
      <c r="O126" s="387">
        <f>(12*A126)</f>
        <v>0</v>
      </c>
      <c r="P126" s="656"/>
      <c r="Q126" s="658"/>
      <c r="R126" s="660"/>
      <c r="S126" s="410"/>
      <c r="T126" s="385"/>
      <c r="U126" s="387"/>
    </row>
    <row r="127" spans="1:21" ht="30.75" customHeight="1" thickBot="1" x14ac:dyDescent="0.3">
      <c r="A127" s="670"/>
      <c r="B127" s="411"/>
      <c r="C127" s="386"/>
      <c r="D127" s="413"/>
      <c r="E127" s="341"/>
      <c r="F127" s="415"/>
      <c r="G127" s="411"/>
      <c r="H127" s="386"/>
      <c r="I127" s="302"/>
      <c r="J127" s="657"/>
      <c r="K127" s="659"/>
      <c r="L127" s="661"/>
      <c r="M127" s="411"/>
      <c r="N127" s="386"/>
      <c r="O127" s="302"/>
      <c r="P127" s="657"/>
      <c r="Q127" s="659"/>
      <c r="R127" s="661"/>
      <c r="S127" s="411"/>
      <c r="T127" s="386"/>
      <c r="U127" s="302"/>
    </row>
    <row r="128" spans="1:21" x14ac:dyDescent="0.25">
      <c r="A128" s="669"/>
      <c r="B128" s="410"/>
      <c r="C128" s="385">
        <v>14</v>
      </c>
      <c r="D128" s="412" t="s">
        <v>260</v>
      </c>
      <c r="E128" s="339"/>
      <c r="F128" s="414">
        <v>1</v>
      </c>
      <c r="G128" s="410"/>
      <c r="H128" s="385" t="s">
        <v>252</v>
      </c>
      <c r="I128" s="387">
        <f>(12*A128)</f>
        <v>0</v>
      </c>
      <c r="J128" s="656"/>
      <c r="K128" s="658" t="s">
        <v>70</v>
      </c>
      <c r="L128" s="660">
        <f>(80*A128)</f>
        <v>0</v>
      </c>
      <c r="M128" s="504"/>
      <c r="N128" s="652" t="s">
        <v>66</v>
      </c>
      <c r="O128" s="387">
        <f>(4*A128)</f>
        <v>0</v>
      </c>
      <c r="P128" s="656"/>
      <c r="Q128" s="658"/>
      <c r="R128" s="660"/>
      <c r="S128" s="410"/>
      <c r="T128" s="385"/>
      <c r="U128" s="387"/>
    </row>
    <row r="129" spans="1:21" ht="15.75" thickBot="1" x14ac:dyDescent="0.3">
      <c r="A129" s="670"/>
      <c r="B129" s="411"/>
      <c r="C129" s="386"/>
      <c r="D129" s="413"/>
      <c r="E129" s="341"/>
      <c r="F129" s="415"/>
      <c r="G129" s="411"/>
      <c r="H129" s="386"/>
      <c r="I129" s="302"/>
      <c r="J129" s="657"/>
      <c r="K129" s="659"/>
      <c r="L129" s="661"/>
      <c r="M129" s="309"/>
      <c r="N129" s="653"/>
      <c r="O129" s="302"/>
      <c r="P129" s="657"/>
      <c r="Q129" s="659"/>
      <c r="R129" s="661"/>
      <c r="S129" s="411"/>
      <c r="T129" s="386"/>
      <c r="U129" s="302"/>
    </row>
    <row r="130" spans="1:21" x14ac:dyDescent="0.25">
      <c r="A130" s="669"/>
      <c r="B130" s="410"/>
      <c r="C130" s="385">
        <v>15</v>
      </c>
      <c r="D130" s="412" t="s">
        <v>261</v>
      </c>
      <c r="E130" s="339"/>
      <c r="F130" s="414">
        <v>1</v>
      </c>
      <c r="G130" s="410"/>
      <c r="H130" s="385" t="s">
        <v>207</v>
      </c>
      <c r="I130" s="387">
        <f>(4*A130)</f>
        <v>0</v>
      </c>
      <c r="J130" s="656"/>
      <c r="K130" s="658" t="s">
        <v>229</v>
      </c>
      <c r="L130" s="660">
        <f>(4*A130)</f>
        <v>0</v>
      </c>
      <c r="M130" s="410"/>
      <c r="N130" s="385" t="s">
        <v>232</v>
      </c>
      <c r="O130" s="387">
        <f>(12*A130)</f>
        <v>0</v>
      </c>
      <c r="P130" s="656"/>
      <c r="Q130" s="658"/>
      <c r="R130" s="660"/>
      <c r="S130" s="410"/>
      <c r="T130" s="385"/>
      <c r="U130" s="387"/>
    </row>
    <row r="131" spans="1:21" ht="15.75" thickBot="1" x14ac:dyDescent="0.3">
      <c r="A131" s="670"/>
      <c r="B131" s="411"/>
      <c r="C131" s="386"/>
      <c r="D131" s="413"/>
      <c r="E131" s="341"/>
      <c r="F131" s="415"/>
      <c r="G131" s="411"/>
      <c r="H131" s="386"/>
      <c r="I131" s="302"/>
      <c r="J131" s="657"/>
      <c r="K131" s="659"/>
      <c r="L131" s="661"/>
      <c r="M131" s="411"/>
      <c r="N131" s="386"/>
      <c r="O131" s="302"/>
      <c r="P131" s="657"/>
      <c r="Q131" s="659"/>
      <c r="R131" s="661"/>
      <c r="S131" s="411"/>
      <c r="T131" s="386"/>
      <c r="U131" s="302"/>
    </row>
    <row r="132" spans="1:21" x14ac:dyDescent="0.25">
      <c r="A132" s="669"/>
      <c r="B132" s="410"/>
      <c r="C132" s="385">
        <v>15</v>
      </c>
      <c r="D132" s="412" t="s">
        <v>262</v>
      </c>
      <c r="E132" s="339"/>
      <c r="F132" s="414">
        <v>1</v>
      </c>
      <c r="G132" s="410"/>
      <c r="H132" s="385" t="s">
        <v>252</v>
      </c>
      <c r="I132" s="387">
        <f>(2*A132)</f>
        <v>0</v>
      </c>
      <c r="J132" s="656"/>
      <c r="K132" s="658" t="s">
        <v>70</v>
      </c>
      <c r="L132" s="660">
        <f>(12*A132)</f>
        <v>0</v>
      </c>
      <c r="M132" s="410"/>
      <c r="N132" s="385" t="s">
        <v>204</v>
      </c>
      <c r="O132" s="387">
        <f>(6*A132)</f>
        <v>0</v>
      </c>
      <c r="P132" s="656"/>
      <c r="Q132" s="658"/>
      <c r="R132" s="660"/>
      <c r="S132" s="410"/>
      <c r="T132" s="385"/>
      <c r="U132" s="387"/>
    </row>
    <row r="133" spans="1:21" ht="15.75" thickBot="1" x14ac:dyDescent="0.3">
      <c r="A133" s="670"/>
      <c r="B133" s="411"/>
      <c r="C133" s="386"/>
      <c r="D133" s="413"/>
      <c r="E133" s="341"/>
      <c r="F133" s="415"/>
      <c r="G133" s="411"/>
      <c r="H133" s="386"/>
      <c r="I133" s="302"/>
      <c r="J133" s="657"/>
      <c r="K133" s="659"/>
      <c r="L133" s="661"/>
      <c r="M133" s="411"/>
      <c r="N133" s="386"/>
      <c r="O133" s="302"/>
      <c r="P133" s="657"/>
      <c r="Q133" s="659"/>
      <c r="R133" s="661"/>
      <c r="S133" s="411"/>
      <c r="T133" s="386"/>
      <c r="U133" s="302"/>
    </row>
    <row r="134" spans="1:21" x14ac:dyDescent="0.25">
      <c r="A134" s="669"/>
      <c r="B134" s="410"/>
      <c r="C134" s="385">
        <v>16</v>
      </c>
      <c r="D134" s="412" t="s">
        <v>263</v>
      </c>
      <c r="E134" s="339"/>
      <c r="F134" s="414">
        <v>1</v>
      </c>
      <c r="G134" s="410"/>
      <c r="H134" s="385" t="s">
        <v>207</v>
      </c>
      <c r="I134" s="387">
        <f>(4*A134)</f>
        <v>0</v>
      </c>
      <c r="J134" s="656"/>
      <c r="K134" s="658" t="s">
        <v>229</v>
      </c>
      <c r="L134" s="660">
        <f>(4*A134)</f>
        <v>0</v>
      </c>
      <c r="M134" s="410"/>
      <c r="N134" s="385" t="s">
        <v>232</v>
      </c>
      <c r="O134" s="387">
        <f>(12*A134)</f>
        <v>0</v>
      </c>
      <c r="P134" s="656"/>
      <c r="Q134" s="658"/>
      <c r="R134" s="660"/>
      <c r="S134" s="410"/>
      <c r="T134" s="385"/>
      <c r="U134" s="387"/>
    </row>
    <row r="135" spans="1:21" ht="15.75" thickBot="1" x14ac:dyDescent="0.3">
      <c r="A135" s="670"/>
      <c r="B135" s="411"/>
      <c r="C135" s="386"/>
      <c r="D135" s="413"/>
      <c r="E135" s="341"/>
      <c r="F135" s="415"/>
      <c r="G135" s="411"/>
      <c r="H135" s="386"/>
      <c r="I135" s="302"/>
      <c r="J135" s="657"/>
      <c r="K135" s="659"/>
      <c r="L135" s="661"/>
      <c r="M135" s="411"/>
      <c r="N135" s="386"/>
      <c r="O135" s="302"/>
      <c r="P135" s="657"/>
      <c r="Q135" s="659"/>
      <c r="R135" s="661"/>
      <c r="S135" s="411"/>
      <c r="T135" s="386"/>
      <c r="U135" s="302"/>
    </row>
    <row r="136" spans="1:21" x14ac:dyDescent="0.25">
      <c r="A136" s="669"/>
      <c r="B136" s="410"/>
      <c r="C136" s="385">
        <v>17</v>
      </c>
      <c r="D136" s="412" t="s">
        <v>264</v>
      </c>
      <c r="E136" s="339"/>
      <c r="F136" s="414">
        <v>1</v>
      </c>
      <c r="G136" s="410"/>
      <c r="H136" s="385" t="s">
        <v>207</v>
      </c>
      <c r="I136" s="387">
        <f>(4*A136)</f>
        <v>0</v>
      </c>
      <c r="J136" s="656"/>
      <c r="K136" s="658" t="s">
        <v>259</v>
      </c>
      <c r="L136" s="660">
        <f>(2*A136)</f>
        <v>0</v>
      </c>
      <c r="M136" s="410"/>
      <c r="N136" s="385" t="s">
        <v>232</v>
      </c>
      <c r="O136" s="387">
        <f>(12*A136)</f>
        <v>0</v>
      </c>
      <c r="P136" s="656"/>
      <c r="Q136" s="658"/>
      <c r="R136" s="660"/>
      <c r="S136" s="410"/>
      <c r="T136" s="385"/>
      <c r="U136" s="387"/>
    </row>
    <row r="137" spans="1:21" ht="15.75" thickBot="1" x14ac:dyDescent="0.3">
      <c r="A137" s="670"/>
      <c r="B137" s="411"/>
      <c r="C137" s="386"/>
      <c r="D137" s="413"/>
      <c r="E137" s="341"/>
      <c r="F137" s="415"/>
      <c r="G137" s="411"/>
      <c r="H137" s="386"/>
      <c r="I137" s="302"/>
      <c r="J137" s="657"/>
      <c r="K137" s="659"/>
      <c r="L137" s="661"/>
      <c r="M137" s="411"/>
      <c r="N137" s="386"/>
      <c r="O137" s="302"/>
      <c r="P137" s="657"/>
      <c r="Q137" s="659"/>
      <c r="R137" s="661"/>
      <c r="S137" s="411"/>
      <c r="T137" s="386"/>
      <c r="U137" s="302"/>
    </row>
    <row r="138" spans="1:21" x14ac:dyDescent="0.25">
      <c r="A138" s="669"/>
      <c r="B138" s="410"/>
      <c r="C138" s="385">
        <v>19</v>
      </c>
      <c r="D138" s="412" t="s">
        <v>265</v>
      </c>
      <c r="E138" s="339"/>
      <c r="F138" s="414">
        <v>1</v>
      </c>
      <c r="G138" s="410"/>
      <c r="H138" s="385" t="s">
        <v>225</v>
      </c>
      <c r="I138" s="387">
        <f>(1*A138)</f>
        <v>0</v>
      </c>
      <c r="J138" s="656"/>
      <c r="K138" s="658" t="s">
        <v>266</v>
      </c>
      <c r="L138" s="660">
        <f>(1*A138)</f>
        <v>0</v>
      </c>
      <c r="M138" s="410"/>
      <c r="N138" s="385"/>
      <c r="O138" s="387"/>
      <c r="P138" s="656"/>
      <c r="Q138" s="658"/>
      <c r="R138" s="660"/>
      <c r="S138" s="410"/>
      <c r="T138" s="385"/>
      <c r="U138" s="387"/>
    </row>
    <row r="139" spans="1:21" ht="15.75" thickBot="1" x14ac:dyDescent="0.3">
      <c r="A139" s="670"/>
      <c r="B139" s="411"/>
      <c r="C139" s="386"/>
      <c r="D139" s="413"/>
      <c r="E139" s="341"/>
      <c r="F139" s="415"/>
      <c r="G139" s="411"/>
      <c r="H139" s="386"/>
      <c r="I139" s="302"/>
      <c r="J139" s="657"/>
      <c r="K139" s="659"/>
      <c r="L139" s="661"/>
      <c r="M139" s="411"/>
      <c r="N139" s="386"/>
      <c r="O139" s="302"/>
      <c r="P139" s="657"/>
      <c r="Q139" s="659"/>
      <c r="R139" s="661"/>
      <c r="S139" s="411"/>
      <c r="T139" s="386"/>
      <c r="U139" s="302"/>
    </row>
    <row r="140" spans="1:21" x14ac:dyDescent="0.25">
      <c r="A140" s="669"/>
      <c r="B140" s="410"/>
      <c r="C140" s="385">
        <v>19</v>
      </c>
      <c r="D140" s="412" t="s">
        <v>267</v>
      </c>
      <c r="E140" s="339"/>
      <c r="F140" s="414">
        <v>1</v>
      </c>
      <c r="G140" s="410"/>
      <c r="H140" s="385" t="s">
        <v>228</v>
      </c>
      <c r="I140" s="387">
        <f>(2*A140)</f>
        <v>0</v>
      </c>
      <c r="J140" s="656"/>
      <c r="K140" s="658" t="s">
        <v>229</v>
      </c>
      <c r="L140" s="660">
        <f>(2*A140)</f>
        <v>0</v>
      </c>
      <c r="M140" s="410"/>
      <c r="N140" s="385" t="s">
        <v>96</v>
      </c>
      <c r="O140" s="387">
        <f>(4*A140)</f>
        <v>0</v>
      </c>
      <c r="P140" s="656"/>
      <c r="Q140" s="658"/>
      <c r="R140" s="660"/>
      <c r="S140" s="410"/>
      <c r="T140" s="385"/>
      <c r="U140" s="387"/>
    </row>
    <row r="141" spans="1:21" ht="15.75" thickBot="1" x14ac:dyDescent="0.3">
      <c r="A141" s="670"/>
      <c r="B141" s="411"/>
      <c r="C141" s="386"/>
      <c r="D141" s="413"/>
      <c r="E141" s="341"/>
      <c r="F141" s="415"/>
      <c r="G141" s="411"/>
      <c r="H141" s="386"/>
      <c r="I141" s="302"/>
      <c r="J141" s="657"/>
      <c r="K141" s="659"/>
      <c r="L141" s="661"/>
      <c r="M141" s="411"/>
      <c r="N141" s="386"/>
      <c r="O141" s="302"/>
      <c r="P141" s="657"/>
      <c r="Q141" s="659"/>
      <c r="R141" s="661"/>
      <c r="S141" s="411"/>
      <c r="T141" s="386"/>
      <c r="U141" s="302"/>
    </row>
    <row r="142" spans="1:21" x14ac:dyDescent="0.25">
      <c r="A142" s="669"/>
      <c r="B142" s="410"/>
      <c r="C142" s="385">
        <v>19</v>
      </c>
      <c r="D142" s="412" t="s">
        <v>268</v>
      </c>
      <c r="E142" s="339"/>
      <c r="F142" s="414">
        <v>1</v>
      </c>
      <c r="G142" s="410"/>
      <c r="H142" s="385" t="s">
        <v>269</v>
      </c>
      <c r="I142" s="387">
        <f>(30*A142)</f>
        <v>0</v>
      </c>
      <c r="J142" s="656"/>
      <c r="K142" s="658" t="s">
        <v>70</v>
      </c>
      <c r="L142" s="660">
        <f>(80*A142)</f>
        <v>0</v>
      </c>
      <c r="M142" s="410"/>
      <c r="N142" s="385" t="s">
        <v>209</v>
      </c>
      <c r="O142" s="387">
        <f>(10*A142)</f>
        <v>0</v>
      </c>
      <c r="P142" s="656"/>
      <c r="Q142" s="658" t="s">
        <v>270</v>
      </c>
      <c r="R142" s="660">
        <f>(45*A142)</f>
        <v>0</v>
      </c>
      <c r="S142" s="410"/>
      <c r="T142" s="385"/>
      <c r="U142" s="387"/>
    </row>
    <row r="143" spans="1:21" ht="15.75" thickBot="1" x14ac:dyDescent="0.3">
      <c r="A143" s="670"/>
      <c r="B143" s="411"/>
      <c r="C143" s="386"/>
      <c r="D143" s="413"/>
      <c r="E143" s="341"/>
      <c r="F143" s="415"/>
      <c r="G143" s="411"/>
      <c r="H143" s="386"/>
      <c r="I143" s="302"/>
      <c r="J143" s="657"/>
      <c r="K143" s="659"/>
      <c r="L143" s="661"/>
      <c r="M143" s="411"/>
      <c r="N143" s="386"/>
      <c r="O143" s="302"/>
      <c r="P143" s="657"/>
      <c r="Q143" s="659"/>
      <c r="R143" s="661"/>
      <c r="S143" s="411"/>
      <c r="T143" s="386"/>
      <c r="U143" s="302"/>
    </row>
    <row r="144" spans="1:21" x14ac:dyDescent="0.25">
      <c r="A144" s="669"/>
      <c r="B144" s="410"/>
      <c r="C144" s="385">
        <v>19</v>
      </c>
      <c r="D144" s="412" t="s">
        <v>271</v>
      </c>
      <c r="E144" s="339"/>
      <c r="F144" s="414">
        <v>1</v>
      </c>
      <c r="G144" s="410"/>
      <c r="H144" s="385" t="s">
        <v>204</v>
      </c>
      <c r="I144" s="387">
        <f>(1*A144)</f>
        <v>0</v>
      </c>
      <c r="J144" s="656"/>
      <c r="K144" s="658" t="s">
        <v>272</v>
      </c>
      <c r="L144" s="660">
        <f>(1*A144)</f>
        <v>0</v>
      </c>
      <c r="M144" s="410"/>
      <c r="N144" s="385"/>
      <c r="O144" s="387"/>
      <c r="P144" s="656"/>
      <c r="Q144" s="658"/>
      <c r="R144" s="660"/>
      <c r="S144" s="410"/>
      <c r="T144" s="385"/>
      <c r="U144" s="387"/>
    </row>
    <row r="145" spans="1:21" ht="15.75" thickBot="1" x14ac:dyDescent="0.3">
      <c r="A145" s="670"/>
      <c r="B145" s="411"/>
      <c r="C145" s="386"/>
      <c r="D145" s="413"/>
      <c r="E145" s="341"/>
      <c r="F145" s="415"/>
      <c r="G145" s="411"/>
      <c r="H145" s="386"/>
      <c r="I145" s="302"/>
      <c r="J145" s="657"/>
      <c r="K145" s="659"/>
      <c r="L145" s="661"/>
      <c r="M145" s="411"/>
      <c r="N145" s="386"/>
      <c r="O145" s="302"/>
      <c r="P145" s="657"/>
      <c r="Q145" s="659"/>
      <c r="R145" s="661"/>
      <c r="S145" s="411"/>
      <c r="T145" s="386"/>
      <c r="U145" s="302"/>
    </row>
    <row r="146" spans="1:21" x14ac:dyDescent="0.25">
      <c r="A146" s="669"/>
      <c r="B146" s="410"/>
      <c r="C146" s="385">
        <v>19</v>
      </c>
      <c r="D146" s="412" t="s">
        <v>273</v>
      </c>
      <c r="E146" s="339"/>
      <c r="F146" s="414">
        <v>1</v>
      </c>
      <c r="G146" s="410"/>
      <c r="H146" s="385" t="s">
        <v>269</v>
      </c>
      <c r="I146" s="387">
        <f>(3*A146)</f>
        <v>0</v>
      </c>
      <c r="J146" s="656"/>
      <c r="K146" s="658" t="s">
        <v>270</v>
      </c>
      <c r="L146" s="660">
        <f>(30*A146)</f>
        <v>0</v>
      </c>
      <c r="M146" s="410"/>
      <c r="N146" s="385" t="s">
        <v>274</v>
      </c>
      <c r="O146" s="387">
        <f>(4*A146)</f>
        <v>0</v>
      </c>
      <c r="P146" s="656"/>
      <c r="Q146" s="658" t="s">
        <v>231</v>
      </c>
      <c r="R146" s="660">
        <f>(2*A146)</f>
        <v>0</v>
      </c>
      <c r="S146" s="410"/>
      <c r="T146" s="385"/>
      <c r="U146" s="387"/>
    </row>
    <row r="147" spans="1:21" ht="15.75" thickBot="1" x14ac:dyDescent="0.3">
      <c r="A147" s="670"/>
      <c r="B147" s="411"/>
      <c r="C147" s="386"/>
      <c r="D147" s="413"/>
      <c r="E147" s="341"/>
      <c r="F147" s="415"/>
      <c r="G147" s="411"/>
      <c r="H147" s="386"/>
      <c r="I147" s="302"/>
      <c r="J147" s="657"/>
      <c r="K147" s="659"/>
      <c r="L147" s="661"/>
      <c r="M147" s="411"/>
      <c r="N147" s="386"/>
      <c r="O147" s="302"/>
      <c r="P147" s="657"/>
      <c r="Q147" s="659"/>
      <c r="R147" s="661"/>
      <c r="S147" s="411"/>
      <c r="T147" s="386"/>
      <c r="U147" s="302"/>
    </row>
    <row r="148" spans="1:21" x14ac:dyDescent="0.25">
      <c r="A148" s="669"/>
      <c r="B148" s="410"/>
      <c r="C148" s="385">
        <v>25</v>
      </c>
      <c r="D148" s="412" t="s">
        <v>262</v>
      </c>
      <c r="E148" s="339"/>
      <c r="F148" s="414">
        <v>1</v>
      </c>
      <c r="G148" s="410"/>
      <c r="H148" s="385" t="s">
        <v>269</v>
      </c>
      <c r="I148" s="387">
        <f>(4*A148)</f>
        <v>0</v>
      </c>
      <c r="J148" s="656"/>
      <c r="K148" s="658" t="s">
        <v>270</v>
      </c>
      <c r="L148" s="660">
        <f>(6*A148)</f>
        <v>0</v>
      </c>
      <c r="M148" s="504"/>
      <c r="N148" s="652" t="s">
        <v>70</v>
      </c>
      <c r="O148" s="387">
        <f>(12*A148)</f>
        <v>0</v>
      </c>
      <c r="P148" s="656"/>
      <c r="Q148" s="658"/>
      <c r="R148" s="660"/>
      <c r="S148" s="410"/>
      <c r="T148" s="385"/>
      <c r="U148" s="387"/>
    </row>
    <row r="149" spans="1:21" ht="15.75" thickBot="1" x14ac:dyDescent="0.3">
      <c r="A149" s="670"/>
      <c r="B149" s="411"/>
      <c r="C149" s="386"/>
      <c r="D149" s="413"/>
      <c r="E149" s="341"/>
      <c r="F149" s="415"/>
      <c r="G149" s="411"/>
      <c r="H149" s="386"/>
      <c r="I149" s="302"/>
      <c r="J149" s="657"/>
      <c r="K149" s="659"/>
      <c r="L149" s="661"/>
      <c r="M149" s="309"/>
      <c r="N149" s="653"/>
      <c r="O149" s="302"/>
      <c r="P149" s="657"/>
      <c r="Q149" s="659"/>
      <c r="R149" s="661"/>
      <c r="S149" s="411"/>
      <c r="T149" s="386"/>
      <c r="U149" s="302"/>
    </row>
    <row r="150" spans="1:21" x14ac:dyDescent="0.25">
      <c r="A150" s="669"/>
      <c r="B150" s="410"/>
      <c r="C150" s="385">
        <v>29</v>
      </c>
      <c r="D150" s="412" t="s">
        <v>579</v>
      </c>
      <c r="E150" s="339"/>
      <c r="F150" s="414">
        <v>1</v>
      </c>
      <c r="G150" s="410"/>
      <c r="H150" s="385" t="s">
        <v>269</v>
      </c>
      <c r="I150" s="387">
        <f>(1*A150)</f>
        <v>0</v>
      </c>
      <c r="J150" s="656"/>
      <c r="K150" s="658" t="s">
        <v>272</v>
      </c>
      <c r="L150" s="660">
        <f>(1*A150)</f>
        <v>0</v>
      </c>
      <c r="M150" s="410"/>
      <c r="N150" s="385"/>
      <c r="O150" s="387"/>
      <c r="P150" s="656"/>
      <c r="Q150" s="658"/>
      <c r="R150" s="660"/>
      <c r="S150" s="410"/>
      <c r="T150" s="385"/>
      <c r="U150" s="387"/>
    </row>
    <row r="151" spans="1:21" ht="15.75" thickBot="1" x14ac:dyDescent="0.3">
      <c r="A151" s="670"/>
      <c r="B151" s="411"/>
      <c r="C151" s="386"/>
      <c r="D151" s="413"/>
      <c r="E151" s="341"/>
      <c r="F151" s="415"/>
      <c r="G151" s="411"/>
      <c r="H151" s="386"/>
      <c r="I151" s="302"/>
      <c r="J151" s="657"/>
      <c r="K151" s="659"/>
      <c r="L151" s="661"/>
      <c r="M151" s="411"/>
      <c r="N151" s="386"/>
      <c r="O151" s="302"/>
      <c r="P151" s="657"/>
      <c r="Q151" s="659"/>
      <c r="R151" s="661"/>
      <c r="S151" s="411"/>
      <c r="T151" s="386"/>
      <c r="U151" s="302"/>
    </row>
    <row r="152" spans="1:21" x14ac:dyDescent="0.25">
      <c r="A152" s="669"/>
      <c r="B152" s="410"/>
      <c r="C152" s="385">
        <v>31</v>
      </c>
      <c r="D152" s="412" t="s">
        <v>275</v>
      </c>
      <c r="E152" s="339"/>
      <c r="F152" s="414">
        <v>1</v>
      </c>
      <c r="G152" s="410"/>
      <c r="H152" s="385" t="s">
        <v>276</v>
      </c>
      <c r="I152" s="387">
        <f>(20*A152)</f>
        <v>0</v>
      </c>
      <c r="J152" s="656"/>
      <c r="K152" s="658"/>
      <c r="L152" s="660"/>
      <c r="M152" s="410"/>
      <c r="N152" s="385"/>
      <c r="O152" s="387"/>
      <c r="P152" s="656"/>
      <c r="Q152" s="658"/>
      <c r="R152" s="660"/>
      <c r="S152" s="410"/>
      <c r="T152" s="385"/>
      <c r="U152" s="387"/>
    </row>
    <row r="153" spans="1:21" ht="15.75" thickBot="1" x14ac:dyDescent="0.3">
      <c r="A153" s="670"/>
      <c r="B153" s="411"/>
      <c r="C153" s="386"/>
      <c r="D153" s="413"/>
      <c r="E153" s="341"/>
      <c r="F153" s="415"/>
      <c r="G153" s="411"/>
      <c r="H153" s="386"/>
      <c r="I153" s="302"/>
      <c r="J153" s="657"/>
      <c r="K153" s="659"/>
      <c r="L153" s="661"/>
      <c r="M153" s="411"/>
      <c r="N153" s="386"/>
      <c r="O153" s="302"/>
      <c r="P153" s="657"/>
      <c r="Q153" s="659"/>
      <c r="R153" s="661"/>
      <c r="S153" s="411"/>
      <c r="T153" s="386"/>
      <c r="U153" s="302"/>
    </row>
  </sheetData>
  <mergeCells count="1174">
    <mergeCell ref="U152:U153"/>
    <mergeCell ref="O152:O153"/>
    <mergeCell ref="P152:P153"/>
    <mergeCell ref="Q152:Q153"/>
    <mergeCell ref="R152:R153"/>
    <mergeCell ref="S152:S153"/>
    <mergeCell ref="T152:T153"/>
    <mergeCell ref="I152:I153"/>
    <mergeCell ref="J152:J153"/>
    <mergeCell ref="K152:K153"/>
    <mergeCell ref="L152:L153"/>
    <mergeCell ref="M152:M153"/>
    <mergeCell ref="N152:N153"/>
    <mergeCell ref="S150:S151"/>
    <mergeCell ref="T150:T151"/>
    <mergeCell ref="U150:U151"/>
    <mergeCell ref="A152:A153"/>
    <mergeCell ref="B152:B153"/>
    <mergeCell ref="C152:C153"/>
    <mergeCell ref="D152:E153"/>
    <mergeCell ref="F152:F153"/>
    <mergeCell ref="G152:G153"/>
    <mergeCell ref="H152:H153"/>
    <mergeCell ref="M150:M151"/>
    <mergeCell ref="N150:N151"/>
    <mergeCell ref="O150:O151"/>
    <mergeCell ref="P150:P151"/>
    <mergeCell ref="Q150:Q151"/>
    <mergeCell ref="R150:R151"/>
    <mergeCell ref="G150:G151"/>
    <mergeCell ref="H150:H151"/>
    <mergeCell ref="I150:I151"/>
    <mergeCell ref="U146:U147"/>
    <mergeCell ref="J150:J151"/>
    <mergeCell ref="K150:K151"/>
    <mergeCell ref="L150:L151"/>
    <mergeCell ref="Q148:Q149"/>
    <mergeCell ref="R148:R149"/>
    <mergeCell ref="S148:S149"/>
    <mergeCell ref="T148:T149"/>
    <mergeCell ref="U148:U149"/>
    <mergeCell ref="A150:A151"/>
    <mergeCell ref="B150:B151"/>
    <mergeCell ref="C150:C151"/>
    <mergeCell ref="D150:E151"/>
    <mergeCell ref="F150:F151"/>
    <mergeCell ref="K148:K149"/>
    <mergeCell ref="L148:L149"/>
    <mergeCell ref="M148:M149"/>
    <mergeCell ref="N148:N149"/>
    <mergeCell ref="O148:O149"/>
    <mergeCell ref="P148:P149"/>
    <mergeCell ref="A148:A149"/>
    <mergeCell ref="B148:B149"/>
    <mergeCell ref="C148:C149"/>
    <mergeCell ref="D148:E149"/>
    <mergeCell ref="F148:F149"/>
    <mergeCell ref="G148:G149"/>
    <mergeCell ref="H148:H149"/>
    <mergeCell ref="I148:I149"/>
    <mergeCell ref="J148:J149"/>
    <mergeCell ref="C146:C147"/>
    <mergeCell ref="D146:E147"/>
    <mergeCell ref="F146:F147"/>
    <mergeCell ref="G146:G147"/>
    <mergeCell ref="H146:H147"/>
    <mergeCell ref="M144:M145"/>
    <mergeCell ref="N144:N145"/>
    <mergeCell ref="O144:O145"/>
    <mergeCell ref="P144:P145"/>
    <mergeCell ref="Q144:Q145"/>
    <mergeCell ref="R144:R145"/>
    <mergeCell ref="G144:G145"/>
    <mergeCell ref="H144:H145"/>
    <mergeCell ref="I144:I145"/>
    <mergeCell ref="J144:J145"/>
    <mergeCell ref="K144:K145"/>
    <mergeCell ref="L144:L145"/>
    <mergeCell ref="U142:U143"/>
    <mergeCell ref="A144:A145"/>
    <mergeCell ref="B144:B145"/>
    <mergeCell ref="C144:C145"/>
    <mergeCell ref="D144:E145"/>
    <mergeCell ref="F144:F145"/>
    <mergeCell ref="K142:K143"/>
    <mergeCell ref="L142:L143"/>
    <mergeCell ref="M142:M143"/>
    <mergeCell ref="N142:N143"/>
    <mergeCell ref="O142:O143"/>
    <mergeCell ref="P142:P143"/>
    <mergeCell ref="O146:O147"/>
    <mergeCell ref="P146:P147"/>
    <mergeCell ref="Q146:Q147"/>
    <mergeCell ref="R146:R147"/>
    <mergeCell ref="S146:S147"/>
    <mergeCell ref="T146:T147"/>
    <mergeCell ref="I146:I147"/>
    <mergeCell ref="J146:J147"/>
    <mergeCell ref="K146:K147"/>
    <mergeCell ref="L146:L147"/>
    <mergeCell ref="M146:M147"/>
    <mergeCell ref="N146:N147"/>
    <mergeCell ref="S144:S145"/>
    <mergeCell ref="A142:A143"/>
    <mergeCell ref="B142:B143"/>
    <mergeCell ref="C142:C143"/>
    <mergeCell ref="T144:T145"/>
    <mergeCell ref="U144:U145"/>
    <mergeCell ref="A146:A147"/>
    <mergeCell ref="B146:B147"/>
    <mergeCell ref="D142:E143"/>
    <mergeCell ref="F142:F143"/>
    <mergeCell ref="G142:G143"/>
    <mergeCell ref="H142:H143"/>
    <mergeCell ref="I142:I143"/>
    <mergeCell ref="J142:J143"/>
    <mergeCell ref="O140:O141"/>
    <mergeCell ref="P140:P141"/>
    <mergeCell ref="Q140:Q141"/>
    <mergeCell ref="R140:R141"/>
    <mergeCell ref="S140:S141"/>
    <mergeCell ref="T140:T141"/>
    <mergeCell ref="I140:I141"/>
    <mergeCell ref="J140:J141"/>
    <mergeCell ref="K140:K141"/>
    <mergeCell ref="L140:L141"/>
    <mergeCell ref="M140:M141"/>
    <mergeCell ref="N140:N141"/>
    <mergeCell ref="Q142:Q143"/>
    <mergeCell ref="R142:R143"/>
    <mergeCell ref="S142:S143"/>
    <mergeCell ref="T142:T143"/>
    <mergeCell ref="S138:S139"/>
    <mergeCell ref="T138:T139"/>
    <mergeCell ref="U138:U139"/>
    <mergeCell ref="A140:A141"/>
    <mergeCell ref="B140:B141"/>
    <mergeCell ref="C140:C141"/>
    <mergeCell ref="D140:E141"/>
    <mergeCell ref="F140:F141"/>
    <mergeCell ref="G140:G141"/>
    <mergeCell ref="H140:H141"/>
    <mergeCell ref="M138:M139"/>
    <mergeCell ref="N138:N139"/>
    <mergeCell ref="O138:O139"/>
    <mergeCell ref="P138:P139"/>
    <mergeCell ref="Q138:Q139"/>
    <mergeCell ref="R138:R139"/>
    <mergeCell ref="G138:G139"/>
    <mergeCell ref="H138:H139"/>
    <mergeCell ref="I138:I139"/>
    <mergeCell ref="J138:J139"/>
    <mergeCell ref="K138:K139"/>
    <mergeCell ref="L138:L139"/>
    <mergeCell ref="U140:U141"/>
    <mergeCell ref="Q136:Q137"/>
    <mergeCell ref="R136:R137"/>
    <mergeCell ref="S136:S137"/>
    <mergeCell ref="T136:T137"/>
    <mergeCell ref="U136:U137"/>
    <mergeCell ref="A138:A139"/>
    <mergeCell ref="B138:B139"/>
    <mergeCell ref="C138:C139"/>
    <mergeCell ref="D138:E139"/>
    <mergeCell ref="F138:F139"/>
    <mergeCell ref="K136:K137"/>
    <mergeCell ref="L136:L137"/>
    <mergeCell ref="M136:M137"/>
    <mergeCell ref="N136:N137"/>
    <mergeCell ref="O136:O137"/>
    <mergeCell ref="P136:P137"/>
    <mergeCell ref="U134:U135"/>
    <mergeCell ref="A136:A137"/>
    <mergeCell ref="B136:B137"/>
    <mergeCell ref="C136:C137"/>
    <mergeCell ref="D136:E137"/>
    <mergeCell ref="F136:F137"/>
    <mergeCell ref="G136:G137"/>
    <mergeCell ref="H136:H137"/>
    <mergeCell ref="I136:I137"/>
    <mergeCell ref="J136:J137"/>
    <mergeCell ref="O134:O135"/>
    <mergeCell ref="P134:P135"/>
    <mergeCell ref="Q134:Q135"/>
    <mergeCell ref="R134:R135"/>
    <mergeCell ref="S134:S135"/>
    <mergeCell ref="T134:T135"/>
    <mergeCell ref="I134:I135"/>
    <mergeCell ref="J134:J135"/>
    <mergeCell ref="K134:K135"/>
    <mergeCell ref="L134:L135"/>
    <mergeCell ref="M134:M135"/>
    <mergeCell ref="N134:N135"/>
    <mergeCell ref="S132:S133"/>
    <mergeCell ref="T132:T133"/>
    <mergeCell ref="U132:U133"/>
    <mergeCell ref="A134:A135"/>
    <mergeCell ref="B134:B135"/>
    <mergeCell ref="C134:C135"/>
    <mergeCell ref="D134:E135"/>
    <mergeCell ref="F134:F135"/>
    <mergeCell ref="G134:G135"/>
    <mergeCell ref="H134:H135"/>
    <mergeCell ref="M132:M133"/>
    <mergeCell ref="N132:N133"/>
    <mergeCell ref="O132:O133"/>
    <mergeCell ref="P132:P133"/>
    <mergeCell ref="Q132:Q133"/>
    <mergeCell ref="R132:R133"/>
    <mergeCell ref="G132:G133"/>
    <mergeCell ref="H132:H133"/>
    <mergeCell ref="I132:I133"/>
    <mergeCell ref="J132:J133"/>
    <mergeCell ref="K132:K133"/>
    <mergeCell ref="L132:L133"/>
    <mergeCell ref="Q130:Q131"/>
    <mergeCell ref="R130:R131"/>
    <mergeCell ref="S130:S131"/>
    <mergeCell ref="T130:T131"/>
    <mergeCell ref="U130:U131"/>
    <mergeCell ref="A132:A133"/>
    <mergeCell ref="B132:B133"/>
    <mergeCell ref="C132:C133"/>
    <mergeCell ref="D132:E133"/>
    <mergeCell ref="F132:F133"/>
    <mergeCell ref="K130:K131"/>
    <mergeCell ref="L130:L131"/>
    <mergeCell ref="M130:M131"/>
    <mergeCell ref="N130:N131"/>
    <mergeCell ref="O130:O131"/>
    <mergeCell ref="P130:P131"/>
    <mergeCell ref="U128:U129"/>
    <mergeCell ref="A130:A131"/>
    <mergeCell ref="B130:B131"/>
    <mergeCell ref="C130:C131"/>
    <mergeCell ref="D130:E131"/>
    <mergeCell ref="F130:F131"/>
    <mergeCell ref="G130:G131"/>
    <mergeCell ref="H130:H131"/>
    <mergeCell ref="I130:I131"/>
    <mergeCell ref="J130:J131"/>
    <mergeCell ref="O128:O129"/>
    <mergeCell ref="P128:P129"/>
    <mergeCell ref="Q128:Q129"/>
    <mergeCell ref="R128:R129"/>
    <mergeCell ref="S128:S129"/>
    <mergeCell ref="T128:T129"/>
    <mergeCell ref="I128:I129"/>
    <mergeCell ref="J128:J129"/>
    <mergeCell ref="K128:K129"/>
    <mergeCell ref="L128:L129"/>
    <mergeCell ref="M128:M129"/>
    <mergeCell ref="N128:N129"/>
    <mergeCell ref="S126:S127"/>
    <mergeCell ref="T126:T127"/>
    <mergeCell ref="U126:U127"/>
    <mergeCell ref="A128:A129"/>
    <mergeCell ref="B128:B129"/>
    <mergeCell ref="C128:C129"/>
    <mergeCell ref="D128:E129"/>
    <mergeCell ref="F128:F129"/>
    <mergeCell ref="G128:G129"/>
    <mergeCell ref="H128:H129"/>
    <mergeCell ref="M126:M127"/>
    <mergeCell ref="N126:N127"/>
    <mergeCell ref="O126:O127"/>
    <mergeCell ref="P126:P127"/>
    <mergeCell ref="Q126:Q127"/>
    <mergeCell ref="R126:R127"/>
    <mergeCell ref="G126:G127"/>
    <mergeCell ref="H126:H127"/>
    <mergeCell ref="I126:I127"/>
    <mergeCell ref="J126:J127"/>
    <mergeCell ref="K126:K127"/>
    <mergeCell ref="L126:L127"/>
    <mergeCell ref="Q124:Q125"/>
    <mergeCell ref="R124:R125"/>
    <mergeCell ref="S124:S125"/>
    <mergeCell ref="T124:T125"/>
    <mergeCell ref="U124:U125"/>
    <mergeCell ref="A126:A127"/>
    <mergeCell ref="B126:B127"/>
    <mergeCell ref="C126:C127"/>
    <mergeCell ref="D126:E127"/>
    <mergeCell ref="F126:F127"/>
    <mergeCell ref="K124:K125"/>
    <mergeCell ref="L124:L125"/>
    <mergeCell ref="M124:M125"/>
    <mergeCell ref="N124:N125"/>
    <mergeCell ref="O124:O125"/>
    <mergeCell ref="P124:P125"/>
    <mergeCell ref="U122:U123"/>
    <mergeCell ref="A124:A125"/>
    <mergeCell ref="B124:B125"/>
    <mergeCell ref="C124:C125"/>
    <mergeCell ref="D124:E125"/>
    <mergeCell ref="F124:F125"/>
    <mergeCell ref="G124:G125"/>
    <mergeCell ref="H124:H125"/>
    <mergeCell ref="I124:I125"/>
    <mergeCell ref="J124:J125"/>
    <mergeCell ref="O122:O123"/>
    <mergeCell ref="P122:P123"/>
    <mergeCell ref="Q122:Q123"/>
    <mergeCell ref="R122:R123"/>
    <mergeCell ref="S122:S123"/>
    <mergeCell ref="T122:T123"/>
    <mergeCell ref="I122:I123"/>
    <mergeCell ref="J122:J123"/>
    <mergeCell ref="K122:K123"/>
    <mergeCell ref="L122:L123"/>
    <mergeCell ref="M122:M123"/>
    <mergeCell ref="N122:N123"/>
    <mergeCell ref="S120:S121"/>
    <mergeCell ref="T120:T121"/>
    <mergeCell ref="U120:U121"/>
    <mergeCell ref="A122:A123"/>
    <mergeCell ref="B122:B123"/>
    <mergeCell ref="C122:C123"/>
    <mergeCell ref="D122:E123"/>
    <mergeCell ref="F122:F123"/>
    <mergeCell ref="G122:G123"/>
    <mergeCell ref="H122:H123"/>
    <mergeCell ref="M120:M121"/>
    <mergeCell ref="N120:N121"/>
    <mergeCell ref="O120:O121"/>
    <mergeCell ref="P120:P121"/>
    <mergeCell ref="Q120:Q121"/>
    <mergeCell ref="R120:R121"/>
    <mergeCell ref="G120:G121"/>
    <mergeCell ref="H120:H121"/>
    <mergeCell ref="I120:I121"/>
    <mergeCell ref="J120:J121"/>
    <mergeCell ref="K120:K121"/>
    <mergeCell ref="L120:L121"/>
    <mergeCell ref="Q118:Q119"/>
    <mergeCell ref="R118:R119"/>
    <mergeCell ref="S118:S119"/>
    <mergeCell ref="T118:T119"/>
    <mergeCell ref="U118:U119"/>
    <mergeCell ref="A120:A121"/>
    <mergeCell ref="B120:B121"/>
    <mergeCell ref="C120:C121"/>
    <mergeCell ref="D120:E121"/>
    <mergeCell ref="F120:F121"/>
    <mergeCell ref="K118:K119"/>
    <mergeCell ref="L118:L119"/>
    <mergeCell ref="M118:M119"/>
    <mergeCell ref="N118:N119"/>
    <mergeCell ref="O118:O119"/>
    <mergeCell ref="P118:P119"/>
    <mergeCell ref="U116:U117"/>
    <mergeCell ref="A118:A119"/>
    <mergeCell ref="B118:B119"/>
    <mergeCell ref="C118:C119"/>
    <mergeCell ref="D118:E119"/>
    <mergeCell ref="F118:F119"/>
    <mergeCell ref="G118:G119"/>
    <mergeCell ref="H118:H119"/>
    <mergeCell ref="I118:I119"/>
    <mergeCell ref="J118:J119"/>
    <mergeCell ref="O116:O117"/>
    <mergeCell ref="P116:P117"/>
    <mergeCell ref="Q116:Q117"/>
    <mergeCell ref="R116:R117"/>
    <mergeCell ref="S116:S117"/>
    <mergeCell ref="T116:T117"/>
    <mergeCell ref="I116:I117"/>
    <mergeCell ref="J116:J117"/>
    <mergeCell ref="K116:K117"/>
    <mergeCell ref="L116:L117"/>
    <mergeCell ref="M116:M117"/>
    <mergeCell ref="N116:N117"/>
    <mergeCell ref="S114:S115"/>
    <mergeCell ref="T114:T115"/>
    <mergeCell ref="U114:U115"/>
    <mergeCell ref="A116:A117"/>
    <mergeCell ref="B116:B117"/>
    <mergeCell ref="C116:C117"/>
    <mergeCell ref="D116:E117"/>
    <mergeCell ref="F116:F117"/>
    <mergeCell ref="G116:G117"/>
    <mergeCell ref="H116:H117"/>
    <mergeCell ref="M114:M115"/>
    <mergeCell ref="N114:N115"/>
    <mergeCell ref="O114:O115"/>
    <mergeCell ref="P114:P115"/>
    <mergeCell ref="Q114:Q115"/>
    <mergeCell ref="R114:R115"/>
    <mergeCell ref="G114:G115"/>
    <mergeCell ref="H114:H115"/>
    <mergeCell ref="I114:I115"/>
    <mergeCell ref="J114:J115"/>
    <mergeCell ref="K114:K115"/>
    <mergeCell ref="L114:L115"/>
    <mergeCell ref="Q112:Q113"/>
    <mergeCell ref="R112:R113"/>
    <mergeCell ref="S112:S113"/>
    <mergeCell ref="T112:T113"/>
    <mergeCell ref="U112:U113"/>
    <mergeCell ref="A114:A115"/>
    <mergeCell ref="B114:B115"/>
    <mergeCell ref="C114:C115"/>
    <mergeCell ref="D114:E115"/>
    <mergeCell ref="F114:F115"/>
    <mergeCell ref="K112:K113"/>
    <mergeCell ref="L112:L113"/>
    <mergeCell ref="M112:M113"/>
    <mergeCell ref="N112:N113"/>
    <mergeCell ref="O112:O113"/>
    <mergeCell ref="P112:P113"/>
    <mergeCell ref="U102:U103"/>
    <mergeCell ref="A112:A113"/>
    <mergeCell ref="B112:B113"/>
    <mergeCell ref="C112:C113"/>
    <mergeCell ref="D112:E113"/>
    <mergeCell ref="F112:F113"/>
    <mergeCell ref="G112:G113"/>
    <mergeCell ref="H112:H113"/>
    <mergeCell ref="I112:I113"/>
    <mergeCell ref="J112:J113"/>
    <mergeCell ref="O102:O103"/>
    <mergeCell ref="P102:P103"/>
    <mergeCell ref="Q102:Q103"/>
    <mergeCell ref="R102:R103"/>
    <mergeCell ref="S102:S103"/>
    <mergeCell ref="T102:T103"/>
    <mergeCell ref="I102:I103"/>
    <mergeCell ref="J102:J103"/>
    <mergeCell ref="K102:K103"/>
    <mergeCell ref="L102:L103"/>
    <mergeCell ref="M102:M103"/>
    <mergeCell ref="N102:N103"/>
    <mergeCell ref="S64:S65"/>
    <mergeCell ref="T64:T65"/>
    <mergeCell ref="U64:U65"/>
    <mergeCell ref="A102:A103"/>
    <mergeCell ref="B102:B103"/>
    <mergeCell ref="C102:C103"/>
    <mergeCell ref="D102:E103"/>
    <mergeCell ref="F102:F103"/>
    <mergeCell ref="G102:G103"/>
    <mergeCell ref="H102:H103"/>
    <mergeCell ref="M64:M65"/>
    <mergeCell ref="N64:N65"/>
    <mergeCell ref="O64:O65"/>
    <mergeCell ref="P64:P65"/>
    <mergeCell ref="Q64:Q65"/>
    <mergeCell ref="R64:R65"/>
    <mergeCell ref="G64:G65"/>
    <mergeCell ref="H64:H65"/>
    <mergeCell ref="I64:I65"/>
    <mergeCell ref="J64:J65"/>
    <mergeCell ref="K64:K65"/>
    <mergeCell ref="L64:L65"/>
    <mergeCell ref="U98:U99"/>
    <mergeCell ref="J100:J101"/>
    <mergeCell ref="O98:O99"/>
    <mergeCell ref="P98:P99"/>
    <mergeCell ref="Q108:Q109"/>
    <mergeCell ref="R108:R109"/>
    <mergeCell ref="S108:S109"/>
    <mergeCell ref="T108:T109"/>
    <mergeCell ref="U108:U109"/>
    <mergeCell ref="A64:A65"/>
    <mergeCell ref="B64:B65"/>
    <mergeCell ref="C64:C65"/>
    <mergeCell ref="D64:E65"/>
    <mergeCell ref="F64:F65"/>
    <mergeCell ref="K108:K109"/>
    <mergeCell ref="L108:L109"/>
    <mergeCell ref="M108:M109"/>
    <mergeCell ref="N108:N109"/>
    <mergeCell ref="O108:O109"/>
    <mergeCell ref="P108:P109"/>
    <mergeCell ref="A108:A109"/>
    <mergeCell ref="B108:B109"/>
    <mergeCell ref="C108:C109"/>
    <mergeCell ref="D108:E109"/>
    <mergeCell ref="F108:F109"/>
    <mergeCell ref="G108:G109"/>
    <mergeCell ref="H108:H109"/>
    <mergeCell ref="I108:I109"/>
    <mergeCell ref="J108:J109"/>
    <mergeCell ref="I105:I106"/>
    <mergeCell ref="S105:S106"/>
    <mergeCell ref="T105:T106"/>
    <mergeCell ref="U105:U106"/>
    <mergeCell ref="M105:M106"/>
    <mergeCell ref="N105:N106"/>
    <mergeCell ref="O105:O106"/>
    <mergeCell ref="P105:P106"/>
    <mergeCell ref="Q105:Q106"/>
    <mergeCell ref="R105:R106"/>
    <mergeCell ref="G105:G106"/>
    <mergeCell ref="H105:H106"/>
    <mergeCell ref="J105:J106"/>
    <mergeCell ref="K105:K106"/>
    <mergeCell ref="L105:L106"/>
    <mergeCell ref="Q100:Q101"/>
    <mergeCell ref="R100:R101"/>
    <mergeCell ref="S100:S101"/>
    <mergeCell ref="T100:T101"/>
    <mergeCell ref="U100:U101"/>
    <mergeCell ref="A105:A106"/>
    <mergeCell ref="B105:B106"/>
    <mergeCell ref="C105:C106"/>
    <mergeCell ref="D105:E106"/>
    <mergeCell ref="F105:F106"/>
    <mergeCell ref="K100:K101"/>
    <mergeCell ref="L100:L101"/>
    <mergeCell ref="M100:M101"/>
    <mergeCell ref="N100:N101"/>
    <mergeCell ref="O100:O101"/>
    <mergeCell ref="P100:P101"/>
    <mergeCell ref="A100:A101"/>
    <mergeCell ref="B100:B101"/>
    <mergeCell ref="C100:C101"/>
    <mergeCell ref="D100:E101"/>
    <mergeCell ref="F100:F101"/>
    <mergeCell ref="G100:G101"/>
    <mergeCell ref="H100:H101"/>
    <mergeCell ref="I100:I101"/>
    <mergeCell ref="I98:I99"/>
    <mergeCell ref="J98:J99"/>
    <mergeCell ref="K98:K99"/>
    <mergeCell ref="L98:L99"/>
    <mergeCell ref="M98:M99"/>
    <mergeCell ref="N98:N99"/>
    <mergeCell ref="S96:S97"/>
    <mergeCell ref="T96:T97"/>
    <mergeCell ref="U96:U97"/>
    <mergeCell ref="A98:A99"/>
    <mergeCell ref="B98:B99"/>
    <mergeCell ref="C98:C99"/>
    <mergeCell ref="D98:E99"/>
    <mergeCell ref="F98:F99"/>
    <mergeCell ref="G98:G99"/>
    <mergeCell ref="H98:H99"/>
    <mergeCell ref="M96:M97"/>
    <mergeCell ref="N96:N97"/>
    <mergeCell ref="O96:O97"/>
    <mergeCell ref="P96:P97"/>
    <mergeCell ref="Q96:Q97"/>
    <mergeCell ref="R96:R97"/>
    <mergeCell ref="G96:G97"/>
    <mergeCell ref="H96:H97"/>
    <mergeCell ref="I96:I97"/>
    <mergeCell ref="J96:J97"/>
    <mergeCell ref="K96:K97"/>
    <mergeCell ref="L96:L97"/>
    <mergeCell ref="U94:U95"/>
    <mergeCell ref="A96:A97"/>
    <mergeCell ref="B96:B97"/>
    <mergeCell ref="C96:C97"/>
    <mergeCell ref="D96:E97"/>
    <mergeCell ref="F96:F97"/>
    <mergeCell ref="K94:K95"/>
    <mergeCell ref="L94:L95"/>
    <mergeCell ref="M94:M95"/>
    <mergeCell ref="N94:N95"/>
    <mergeCell ref="O94:O95"/>
    <mergeCell ref="P94:P95"/>
    <mergeCell ref="U110:U111"/>
    <mergeCell ref="A94:A95"/>
    <mergeCell ref="B94:B95"/>
    <mergeCell ref="C94:C95"/>
    <mergeCell ref="D94:E95"/>
    <mergeCell ref="F94:F95"/>
    <mergeCell ref="G94:G95"/>
    <mergeCell ref="H94:H95"/>
    <mergeCell ref="I94:I95"/>
    <mergeCell ref="J94:J95"/>
    <mergeCell ref="O110:O111"/>
    <mergeCell ref="P110:P111"/>
    <mergeCell ref="Q110:Q111"/>
    <mergeCell ref="R110:R111"/>
    <mergeCell ref="S110:S111"/>
    <mergeCell ref="T110:T111"/>
    <mergeCell ref="Q98:Q99"/>
    <mergeCell ref="R98:R99"/>
    <mergeCell ref="S98:S99"/>
    <mergeCell ref="T98:T99"/>
    <mergeCell ref="I110:I111"/>
    <mergeCell ref="J110:J111"/>
    <mergeCell ref="K110:K111"/>
    <mergeCell ref="L110:L111"/>
    <mergeCell ref="M110:M111"/>
    <mergeCell ref="N110:N111"/>
    <mergeCell ref="S92:S93"/>
    <mergeCell ref="T92:T93"/>
    <mergeCell ref="U92:U93"/>
    <mergeCell ref="A110:A111"/>
    <mergeCell ref="B110:B111"/>
    <mergeCell ref="C110:C111"/>
    <mergeCell ref="D110:E111"/>
    <mergeCell ref="F110:F111"/>
    <mergeCell ref="G110:G111"/>
    <mergeCell ref="H110:H111"/>
    <mergeCell ref="M92:M93"/>
    <mergeCell ref="N92:N93"/>
    <mergeCell ref="O92:O93"/>
    <mergeCell ref="P92:P93"/>
    <mergeCell ref="Q92:Q93"/>
    <mergeCell ref="R92:R93"/>
    <mergeCell ref="G92:G93"/>
    <mergeCell ref="H92:H93"/>
    <mergeCell ref="I92:I93"/>
    <mergeCell ref="J92:J93"/>
    <mergeCell ref="K92:K93"/>
    <mergeCell ref="L92:L93"/>
    <mergeCell ref="Q94:Q95"/>
    <mergeCell ref="R94:R95"/>
    <mergeCell ref="S94:S95"/>
    <mergeCell ref="T94:T95"/>
    <mergeCell ref="Q90:Q91"/>
    <mergeCell ref="R90:R91"/>
    <mergeCell ref="S90:S91"/>
    <mergeCell ref="T90:T91"/>
    <mergeCell ref="U90:U91"/>
    <mergeCell ref="A92:A93"/>
    <mergeCell ref="B92:B93"/>
    <mergeCell ref="C92:C93"/>
    <mergeCell ref="D92:E93"/>
    <mergeCell ref="F92:F93"/>
    <mergeCell ref="K90:K91"/>
    <mergeCell ref="L90:L91"/>
    <mergeCell ref="M90:M91"/>
    <mergeCell ref="N90:N91"/>
    <mergeCell ref="O90:O91"/>
    <mergeCell ref="P90:P91"/>
    <mergeCell ref="U88:U89"/>
    <mergeCell ref="A90:A91"/>
    <mergeCell ref="B90:B91"/>
    <mergeCell ref="C90:C91"/>
    <mergeCell ref="D90:E91"/>
    <mergeCell ref="F90:F91"/>
    <mergeCell ref="G90:G91"/>
    <mergeCell ref="H90:H91"/>
    <mergeCell ref="I90:I91"/>
    <mergeCell ref="J90:J91"/>
    <mergeCell ref="O88:O89"/>
    <mergeCell ref="P88:P89"/>
    <mergeCell ref="Q88:Q89"/>
    <mergeCell ref="R88:R89"/>
    <mergeCell ref="S88:S89"/>
    <mergeCell ref="T88:T89"/>
    <mergeCell ref="I88:I89"/>
    <mergeCell ref="J88:J89"/>
    <mergeCell ref="K88:K89"/>
    <mergeCell ref="L88:L89"/>
    <mergeCell ref="M88:M89"/>
    <mergeCell ref="N88:N89"/>
    <mergeCell ref="S86:S87"/>
    <mergeCell ref="T86:T87"/>
    <mergeCell ref="U86:U87"/>
    <mergeCell ref="A88:A89"/>
    <mergeCell ref="B88:B89"/>
    <mergeCell ref="C88:C89"/>
    <mergeCell ref="D88:E89"/>
    <mergeCell ref="F88:F89"/>
    <mergeCell ref="G88:G89"/>
    <mergeCell ref="H88:H89"/>
    <mergeCell ref="M86:M87"/>
    <mergeCell ref="N86:N87"/>
    <mergeCell ref="O86:O87"/>
    <mergeCell ref="P86:P87"/>
    <mergeCell ref="Q86:Q87"/>
    <mergeCell ref="R86:R87"/>
    <mergeCell ref="G86:G87"/>
    <mergeCell ref="H86:H87"/>
    <mergeCell ref="I86:I87"/>
    <mergeCell ref="J86:J87"/>
    <mergeCell ref="K86:K87"/>
    <mergeCell ref="L86:L87"/>
    <mergeCell ref="Q84:Q85"/>
    <mergeCell ref="R84:R85"/>
    <mergeCell ref="S84:S85"/>
    <mergeCell ref="T84:T85"/>
    <mergeCell ref="U84:U85"/>
    <mergeCell ref="A86:A87"/>
    <mergeCell ref="B86:B87"/>
    <mergeCell ref="C86:C87"/>
    <mergeCell ref="D86:E87"/>
    <mergeCell ref="F86:F87"/>
    <mergeCell ref="K84:K85"/>
    <mergeCell ref="L84:L85"/>
    <mergeCell ref="M84:M85"/>
    <mergeCell ref="N84:N85"/>
    <mergeCell ref="O84:O85"/>
    <mergeCell ref="P84:P85"/>
    <mergeCell ref="U82:U83"/>
    <mergeCell ref="A84:A85"/>
    <mergeCell ref="B84:B85"/>
    <mergeCell ref="C84:C85"/>
    <mergeCell ref="D84:E85"/>
    <mergeCell ref="F84:F85"/>
    <mergeCell ref="G84:G85"/>
    <mergeCell ref="H84:H85"/>
    <mergeCell ref="I84:I85"/>
    <mergeCell ref="J84:J85"/>
    <mergeCell ref="O82:O83"/>
    <mergeCell ref="P82:P83"/>
    <mergeCell ref="Q82:Q83"/>
    <mergeCell ref="R82:R83"/>
    <mergeCell ref="S82:S83"/>
    <mergeCell ref="T82:T83"/>
    <mergeCell ref="I82:I83"/>
    <mergeCell ref="J82:J83"/>
    <mergeCell ref="K82:K83"/>
    <mergeCell ref="L82:L83"/>
    <mergeCell ref="M82:M83"/>
    <mergeCell ref="N82:N83"/>
    <mergeCell ref="S80:S81"/>
    <mergeCell ref="T80:T81"/>
    <mergeCell ref="U80:U81"/>
    <mergeCell ref="A82:A83"/>
    <mergeCell ref="B82:B83"/>
    <mergeCell ref="C82:C83"/>
    <mergeCell ref="D82:E83"/>
    <mergeCell ref="F82:F83"/>
    <mergeCell ref="G82:G83"/>
    <mergeCell ref="H82:H83"/>
    <mergeCell ref="M80:M81"/>
    <mergeCell ref="N80:N81"/>
    <mergeCell ref="O80:O81"/>
    <mergeCell ref="P80:P81"/>
    <mergeCell ref="Q80:Q81"/>
    <mergeCell ref="R80:R81"/>
    <mergeCell ref="G80:G81"/>
    <mergeCell ref="H80:H81"/>
    <mergeCell ref="I80:I81"/>
    <mergeCell ref="J80:J81"/>
    <mergeCell ref="K80:K81"/>
    <mergeCell ref="L80:L81"/>
    <mergeCell ref="Q78:Q79"/>
    <mergeCell ref="R78:R79"/>
    <mergeCell ref="S78:S79"/>
    <mergeCell ref="T78:T79"/>
    <mergeCell ref="U78:U79"/>
    <mergeCell ref="A80:A81"/>
    <mergeCell ref="B80:B81"/>
    <mergeCell ref="C80:C81"/>
    <mergeCell ref="D80:E81"/>
    <mergeCell ref="F80:F81"/>
    <mergeCell ref="K78:K79"/>
    <mergeCell ref="L78:L79"/>
    <mergeCell ref="M78:M79"/>
    <mergeCell ref="N78:N79"/>
    <mergeCell ref="O78:O79"/>
    <mergeCell ref="P78:P79"/>
    <mergeCell ref="U76:U77"/>
    <mergeCell ref="A78:A79"/>
    <mergeCell ref="B78:B79"/>
    <mergeCell ref="C78:C79"/>
    <mergeCell ref="D78:E79"/>
    <mergeCell ref="F78:F79"/>
    <mergeCell ref="G78:G79"/>
    <mergeCell ref="H78:H79"/>
    <mergeCell ref="I78:I79"/>
    <mergeCell ref="J78:J79"/>
    <mergeCell ref="O76:O77"/>
    <mergeCell ref="P76:P77"/>
    <mergeCell ref="Q76:Q77"/>
    <mergeCell ref="R76:R77"/>
    <mergeCell ref="S76:S77"/>
    <mergeCell ref="T76:T77"/>
    <mergeCell ref="I76:I77"/>
    <mergeCell ref="J76:J77"/>
    <mergeCell ref="K76:K77"/>
    <mergeCell ref="L76:L77"/>
    <mergeCell ref="M76:M77"/>
    <mergeCell ref="N76:N77"/>
    <mergeCell ref="S74:S75"/>
    <mergeCell ref="T74:T75"/>
    <mergeCell ref="U74:U75"/>
    <mergeCell ref="A76:A77"/>
    <mergeCell ref="B76:B77"/>
    <mergeCell ref="C76:C77"/>
    <mergeCell ref="D76:E77"/>
    <mergeCell ref="F76:F77"/>
    <mergeCell ref="G76:G77"/>
    <mergeCell ref="H76:H77"/>
    <mergeCell ref="M74:M75"/>
    <mergeCell ref="N74:N75"/>
    <mergeCell ref="O74:O75"/>
    <mergeCell ref="P74:P75"/>
    <mergeCell ref="Q74:Q75"/>
    <mergeCell ref="R74:R75"/>
    <mergeCell ref="G74:G75"/>
    <mergeCell ref="H74:H75"/>
    <mergeCell ref="I74:I75"/>
    <mergeCell ref="J74:J75"/>
    <mergeCell ref="K74:K75"/>
    <mergeCell ref="L74:L75"/>
    <mergeCell ref="Q66:Q67"/>
    <mergeCell ref="R66:R67"/>
    <mergeCell ref="S66:S67"/>
    <mergeCell ref="T66:T67"/>
    <mergeCell ref="U66:U67"/>
    <mergeCell ref="A74:A75"/>
    <mergeCell ref="B74:B75"/>
    <mergeCell ref="C74:C75"/>
    <mergeCell ref="D74:E75"/>
    <mergeCell ref="F74:F75"/>
    <mergeCell ref="K66:K67"/>
    <mergeCell ref="L66:L67"/>
    <mergeCell ref="M66:M67"/>
    <mergeCell ref="N66:N67"/>
    <mergeCell ref="O66:O67"/>
    <mergeCell ref="P66:P67"/>
    <mergeCell ref="U62:U63"/>
    <mergeCell ref="A66:A67"/>
    <mergeCell ref="B66:B67"/>
    <mergeCell ref="C66:C67"/>
    <mergeCell ref="D66:E67"/>
    <mergeCell ref="F66:F67"/>
    <mergeCell ref="G66:G67"/>
    <mergeCell ref="H66:H67"/>
    <mergeCell ref="I66:I67"/>
    <mergeCell ref="J66:J67"/>
    <mergeCell ref="O62:O63"/>
    <mergeCell ref="P62:P63"/>
    <mergeCell ref="Q62:Q63"/>
    <mergeCell ref="R62:R63"/>
    <mergeCell ref="S62:S63"/>
    <mergeCell ref="T62:T63"/>
    <mergeCell ref="I62:I63"/>
    <mergeCell ref="J62:J63"/>
    <mergeCell ref="K62:K63"/>
    <mergeCell ref="L62:L63"/>
    <mergeCell ref="M62:M63"/>
    <mergeCell ref="N62:N63"/>
    <mergeCell ref="S60:S61"/>
    <mergeCell ref="T60:T61"/>
    <mergeCell ref="U60:U61"/>
    <mergeCell ref="A62:A63"/>
    <mergeCell ref="B62:B63"/>
    <mergeCell ref="C62:C63"/>
    <mergeCell ref="D62:E63"/>
    <mergeCell ref="F62:F63"/>
    <mergeCell ref="G62:G63"/>
    <mergeCell ref="H62:H63"/>
    <mergeCell ref="M60:M61"/>
    <mergeCell ref="N60:N61"/>
    <mergeCell ref="O60:O61"/>
    <mergeCell ref="P60:P61"/>
    <mergeCell ref="Q60:Q61"/>
    <mergeCell ref="R60:R61"/>
    <mergeCell ref="G60:G61"/>
    <mergeCell ref="H60:H61"/>
    <mergeCell ref="I60:I61"/>
    <mergeCell ref="J60:J61"/>
    <mergeCell ref="K60:K61"/>
    <mergeCell ref="L60:L61"/>
    <mergeCell ref="AA33:AA34"/>
    <mergeCell ref="AB33:AB34"/>
    <mergeCell ref="A59:B59"/>
    <mergeCell ref="D59:E59"/>
    <mergeCell ref="G59:U59"/>
    <mergeCell ref="A60:A61"/>
    <mergeCell ref="B60:B61"/>
    <mergeCell ref="C60:C61"/>
    <mergeCell ref="D60:E61"/>
    <mergeCell ref="F60:F61"/>
    <mergeCell ref="U33:U34"/>
    <mergeCell ref="V33:V34"/>
    <mergeCell ref="W33:W34"/>
    <mergeCell ref="X33:X34"/>
    <mergeCell ref="Y33:Y34"/>
    <mergeCell ref="Z33:Z34"/>
    <mergeCell ref="O33:O34"/>
    <mergeCell ref="P33:P34"/>
    <mergeCell ref="Q33:Q34"/>
    <mergeCell ref="R33:R34"/>
    <mergeCell ref="S33:S34"/>
    <mergeCell ref="T33:T34"/>
    <mergeCell ref="H33:H34"/>
    <mergeCell ref="I33:I34"/>
    <mergeCell ref="J33:J34"/>
    <mergeCell ref="K33:L34"/>
    <mergeCell ref="M33:M34"/>
    <mergeCell ref="N33:N34"/>
    <mergeCell ref="W31:W32"/>
    <mergeCell ref="X31:X32"/>
    <mergeCell ref="Y31:Y32"/>
    <mergeCell ref="Z31:Z32"/>
    <mergeCell ref="AA31:AA32"/>
    <mergeCell ref="AB31:AB32"/>
    <mergeCell ref="Q31:Q32"/>
    <mergeCell ref="R31:R32"/>
    <mergeCell ref="S31:S32"/>
    <mergeCell ref="T31:T32"/>
    <mergeCell ref="U31:U32"/>
    <mergeCell ref="V31:V32"/>
    <mergeCell ref="AA29:AA30"/>
    <mergeCell ref="AB29:AB30"/>
    <mergeCell ref="H31:H32"/>
    <mergeCell ref="I31:I32"/>
    <mergeCell ref="J31:J32"/>
    <mergeCell ref="K31:L32"/>
    <mergeCell ref="M31:M32"/>
    <mergeCell ref="N31:N32"/>
    <mergeCell ref="O31:O32"/>
    <mergeCell ref="P31:P32"/>
    <mergeCell ref="U29:U30"/>
    <mergeCell ref="V29:V30"/>
    <mergeCell ref="W29:W30"/>
    <mergeCell ref="X29:X30"/>
    <mergeCell ref="Y29:Y30"/>
    <mergeCell ref="Z29:Z30"/>
    <mergeCell ref="O29:O30"/>
    <mergeCell ref="P29:P30"/>
    <mergeCell ref="Q29:Q30"/>
    <mergeCell ref="R29:R30"/>
    <mergeCell ref="S29:S30"/>
    <mergeCell ref="T29:T30"/>
    <mergeCell ref="H29:H30"/>
    <mergeCell ref="I29:I30"/>
    <mergeCell ref="J29:J30"/>
    <mergeCell ref="K29:L30"/>
    <mergeCell ref="M29:M30"/>
    <mergeCell ref="N29:N30"/>
    <mergeCell ref="W27:W28"/>
    <mergeCell ref="X27:X28"/>
    <mergeCell ref="Y27:Y28"/>
    <mergeCell ref="Z27:Z28"/>
    <mergeCell ref="AA27:AA28"/>
    <mergeCell ref="AB27:AB28"/>
    <mergeCell ref="Q27:Q28"/>
    <mergeCell ref="R27:R28"/>
    <mergeCell ref="S27:S28"/>
    <mergeCell ref="T27:T28"/>
    <mergeCell ref="U27:U28"/>
    <mergeCell ref="V27:V28"/>
    <mergeCell ref="AA25:AA26"/>
    <mergeCell ref="AB25:AB26"/>
    <mergeCell ref="H27:H28"/>
    <mergeCell ref="I27:I28"/>
    <mergeCell ref="J27:J28"/>
    <mergeCell ref="K27:L28"/>
    <mergeCell ref="M27:M28"/>
    <mergeCell ref="N27:N28"/>
    <mergeCell ref="O27:O28"/>
    <mergeCell ref="P27:P28"/>
    <mergeCell ref="U25:U26"/>
    <mergeCell ref="V25:V26"/>
    <mergeCell ref="W25:W26"/>
    <mergeCell ref="X25:X26"/>
    <mergeCell ref="Y25:Y26"/>
    <mergeCell ref="Z25:Z26"/>
    <mergeCell ref="O25:O26"/>
    <mergeCell ref="P25:P26"/>
    <mergeCell ref="Q25:Q26"/>
    <mergeCell ref="R25:R26"/>
    <mergeCell ref="S25:S26"/>
    <mergeCell ref="T25:T26"/>
    <mergeCell ref="H25:H26"/>
    <mergeCell ref="I25:I26"/>
    <mergeCell ref="J25:J26"/>
    <mergeCell ref="K25:L26"/>
    <mergeCell ref="M25:M26"/>
    <mergeCell ref="N25:N26"/>
    <mergeCell ref="W23:W24"/>
    <mergeCell ref="X23:X24"/>
    <mergeCell ref="Y23:Y24"/>
    <mergeCell ref="Z23:Z24"/>
    <mergeCell ref="AA23:AA24"/>
    <mergeCell ref="AB23:AB24"/>
    <mergeCell ref="Q23:Q24"/>
    <mergeCell ref="R23:R24"/>
    <mergeCell ref="S23:S24"/>
    <mergeCell ref="T23:T24"/>
    <mergeCell ref="U23:U24"/>
    <mergeCell ref="V23:V24"/>
    <mergeCell ref="W21:W22"/>
    <mergeCell ref="X21:X22"/>
    <mergeCell ref="Y21:Y22"/>
    <mergeCell ref="Z21:Z22"/>
    <mergeCell ref="AA21:AA22"/>
    <mergeCell ref="AB21:AB22"/>
    <mergeCell ref="Q21:Q22"/>
    <mergeCell ref="R21:R22"/>
    <mergeCell ref="S21:S22"/>
    <mergeCell ref="T21:T22"/>
    <mergeCell ref="U21:U22"/>
    <mergeCell ref="V21:V22"/>
    <mergeCell ref="Y19:Y20"/>
    <mergeCell ref="Z19:Z20"/>
    <mergeCell ref="AA19:AA20"/>
    <mergeCell ref="AB19:AB20"/>
    <mergeCell ref="H21:H22"/>
    <mergeCell ref="I21:I22"/>
    <mergeCell ref="J21:J22"/>
    <mergeCell ref="K21:L22"/>
    <mergeCell ref="M21:M22"/>
    <mergeCell ref="N21:N22"/>
    <mergeCell ref="S19:S20"/>
    <mergeCell ref="T19:T20"/>
    <mergeCell ref="U19:U20"/>
    <mergeCell ref="V19:V20"/>
    <mergeCell ref="W19:W20"/>
    <mergeCell ref="X19:X20"/>
    <mergeCell ref="H19:H20"/>
    <mergeCell ref="I19:I20"/>
    <mergeCell ref="J19:J20"/>
    <mergeCell ref="K19:L20"/>
    <mergeCell ref="M19:M20"/>
    <mergeCell ref="N19:N20"/>
    <mergeCell ref="O15:O16"/>
    <mergeCell ref="P15:P16"/>
    <mergeCell ref="W17:W18"/>
    <mergeCell ref="X17:X18"/>
    <mergeCell ref="Y17:Y18"/>
    <mergeCell ref="Z17:Z18"/>
    <mergeCell ref="AA17:AA18"/>
    <mergeCell ref="AB17:AB18"/>
    <mergeCell ref="Q17:Q18"/>
    <mergeCell ref="R17:R18"/>
    <mergeCell ref="S17:S18"/>
    <mergeCell ref="T17:T18"/>
    <mergeCell ref="U17:U18"/>
    <mergeCell ref="V17:V18"/>
    <mergeCell ref="W15:W16"/>
    <mergeCell ref="X15:X16"/>
    <mergeCell ref="Y15:Y16"/>
    <mergeCell ref="Z15:Z16"/>
    <mergeCell ref="AA15:AA16"/>
    <mergeCell ref="AB15:AB16"/>
    <mergeCell ref="Q15:Q16"/>
    <mergeCell ref="R15:R16"/>
    <mergeCell ref="S15:S16"/>
    <mergeCell ref="T15:T16"/>
    <mergeCell ref="U15:U16"/>
    <mergeCell ref="V15:V16"/>
    <mergeCell ref="AB13:AB14"/>
    <mergeCell ref="O13:O14"/>
    <mergeCell ref="N7:N8"/>
    <mergeCell ref="O7:O8"/>
    <mergeCell ref="P7:P8"/>
    <mergeCell ref="Q7:Q8"/>
    <mergeCell ref="R7:R8"/>
    <mergeCell ref="S7:S8"/>
    <mergeCell ref="H7:H8"/>
    <mergeCell ref="H15:H16"/>
    <mergeCell ref="I15:I16"/>
    <mergeCell ref="J15:J16"/>
    <mergeCell ref="K15:L16"/>
    <mergeCell ref="M15:M16"/>
    <mergeCell ref="N15:N16"/>
    <mergeCell ref="S13:S14"/>
    <mergeCell ref="T13:T14"/>
    <mergeCell ref="U13:U14"/>
    <mergeCell ref="V13:V14"/>
    <mergeCell ref="W13:W14"/>
    <mergeCell ref="X13:X14"/>
    <mergeCell ref="Y11:Y12"/>
    <mergeCell ref="Z11:Z12"/>
    <mergeCell ref="AA11:AA12"/>
    <mergeCell ref="AB11:AB12"/>
    <mergeCell ref="H13:H14"/>
    <mergeCell ref="I13:I14"/>
    <mergeCell ref="J13:J14"/>
    <mergeCell ref="K13:L14"/>
    <mergeCell ref="M13:M14"/>
    <mergeCell ref="N13:N14"/>
    <mergeCell ref="S11:S12"/>
    <mergeCell ref="K9:L10"/>
    <mergeCell ref="M9:M10"/>
    <mergeCell ref="N9:N10"/>
    <mergeCell ref="O9:O10"/>
    <mergeCell ref="P9:P10"/>
    <mergeCell ref="U7:U8"/>
    <mergeCell ref="V7:V8"/>
    <mergeCell ref="W7:W8"/>
    <mergeCell ref="X7:X8"/>
    <mergeCell ref="Y7:Y8"/>
    <mergeCell ref="Z7:Z8"/>
    <mergeCell ref="Y13:Y14"/>
    <mergeCell ref="Z13:Z14"/>
    <mergeCell ref="AA13:AA14"/>
    <mergeCell ref="T11:T12"/>
    <mergeCell ref="U11:U12"/>
    <mergeCell ref="V11:V12"/>
    <mergeCell ref="W11:W12"/>
    <mergeCell ref="X11:X12"/>
    <mergeCell ref="X5:X6"/>
    <mergeCell ref="Y5:Y6"/>
    <mergeCell ref="Z5:Z6"/>
    <mergeCell ref="AA5:AA6"/>
    <mergeCell ref="AB5:AB6"/>
    <mergeCell ref="Q5:Q6"/>
    <mergeCell ref="R5:R6"/>
    <mergeCell ref="S5:S6"/>
    <mergeCell ref="T5:T6"/>
    <mergeCell ref="U5:U6"/>
    <mergeCell ref="V5:V6"/>
    <mergeCell ref="Z9:Z10"/>
    <mergeCell ref="AA9:AA10"/>
    <mergeCell ref="AB9:AB10"/>
    <mergeCell ref="N11:N12"/>
    <mergeCell ref="O11:O12"/>
    <mergeCell ref="T9:T10"/>
    <mergeCell ref="U9:U10"/>
    <mergeCell ref="V9:V10"/>
    <mergeCell ref="W9:W10"/>
    <mergeCell ref="X9:X10"/>
    <mergeCell ref="Y9:Y10"/>
    <mergeCell ref="AA7:AA8"/>
    <mergeCell ref="AB7:AB8"/>
    <mergeCell ref="K5:L6"/>
    <mergeCell ref="H11:H12"/>
    <mergeCell ref="I11:I12"/>
    <mergeCell ref="J11:J12"/>
    <mergeCell ref="K11:L12"/>
    <mergeCell ref="M11:M12"/>
    <mergeCell ref="W5:W6"/>
    <mergeCell ref="M23:M24"/>
    <mergeCell ref="N23:N24"/>
    <mergeCell ref="O23:O24"/>
    <mergeCell ref="P23:P24"/>
    <mergeCell ref="H23:H24"/>
    <mergeCell ref="I23:I24"/>
    <mergeCell ref="J23:J24"/>
    <mergeCell ref="K23:L24"/>
    <mergeCell ref="O21:O22"/>
    <mergeCell ref="P21:P22"/>
    <mergeCell ref="O19:O20"/>
    <mergeCell ref="P19:P20"/>
    <mergeCell ref="Q19:Q20"/>
    <mergeCell ref="R19:R20"/>
    <mergeCell ref="M17:M18"/>
    <mergeCell ref="N17:N18"/>
    <mergeCell ref="O17:O18"/>
    <mergeCell ref="P17:P18"/>
    <mergeCell ref="H17:H18"/>
    <mergeCell ref="I17:I18"/>
    <mergeCell ref="J17:J18"/>
    <mergeCell ref="K17:L18"/>
    <mergeCell ref="H9:H10"/>
    <mergeCell ref="I9:I10"/>
    <mergeCell ref="J9:J10"/>
    <mergeCell ref="D68:E68"/>
    <mergeCell ref="D71:E71"/>
    <mergeCell ref="D69:E69"/>
    <mergeCell ref="D70:E70"/>
    <mergeCell ref="D72:E72"/>
    <mergeCell ref="D104:E104"/>
    <mergeCell ref="D107:E107"/>
    <mergeCell ref="A1:AB2"/>
    <mergeCell ref="P13:P14"/>
    <mergeCell ref="Q13:Q14"/>
    <mergeCell ref="R13:R14"/>
    <mergeCell ref="P11:P12"/>
    <mergeCell ref="Q11:Q12"/>
    <mergeCell ref="R11:R12"/>
    <mergeCell ref="T7:T8"/>
    <mergeCell ref="Q9:Q10"/>
    <mergeCell ref="R9:R10"/>
    <mergeCell ref="S9:S10"/>
    <mergeCell ref="I7:I8"/>
    <mergeCell ref="J7:J8"/>
    <mergeCell ref="K7:L8"/>
    <mergeCell ref="M7:M8"/>
    <mergeCell ref="M5:M6"/>
    <mergeCell ref="N5:N6"/>
    <mergeCell ref="O5:O6"/>
    <mergeCell ref="P5:P6"/>
    <mergeCell ref="H4:I4"/>
    <mergeCell ref="K4:L4"/>
    <mergeCell ref="N4:AB4"/>
    <mergeCell ref="H5:H6"/>
    <mergeCell ref="I5:I6"/>
    <mergeCell ref="J5:J6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110"/>
  <sheetViews>
    <sheetView showGridLines="0" topLeftCell="A19" zoomScale="70" zoomScaleNormal="70" workbookViewId="0">
      <selection activeCell="AE47" sqref="AE47"/>
    </sheetView>
  </sheetViews>
  <sheetFormatPr baseColWidth="10" defaultRowHeight="15" x14ac:dyDescent="0.25"/>
  <cols>
    <col min="25" max="25" width="15.140625" customWidth="1"/>
  </cols>
  <sheetData>
    <row r="1" spans="1:32" x14ac:dyDescent="0.25">
      <c r="A1" s="679" t="s">
        <v>304</v>
      </c>
      <c r="B1" s="680"/>
      <c r="C1" s="680"/>
      <c r="D1" s="680"/>
      <c r="E1" s="680"/>
      <c r="F1" s="680"/>
      <c r="G1" s="680"/>
      <c r="H1" s="680"/>
      <c r="I1" s="680"/>
      <c r="J1" s="680"/>
      <c r="K1" s="680"/>
      <c r="L1" s="680"/>
      <c r="M1" s="680"/>
      <c r="N1" s="680"/>
      <c r="O1" s="680"/>
      <c r="P1" s="680"/>
      <c r="Q1" s="680"/>
      <c r="R1" s="680"/>
      <c r="S1" s="680"/>
      <c r="T1" s="680"/>
      <c r="U1" s="680"/>
      <c r="V1" s="680"/>
      <c r="W1" s="680"/>
      <c r="X1" s="680"/>
      <c r="Y1" s="680"/>
      <c r="Z1" s="680"/>
      <c r="AA1" s="680"/>
      <c r="AB1" s="680"/>
      <c r="AC1" s="680"/>
      <c r="AD1" s="680"/>
      <c r="AE1" s="680"/>
      <c r="AF1" s="680"/>
    </row>
    <row r="2" spans="1:32" x14ac:dyDescent="0.25">
      <c r="A2" s="680"/>
      <c r="B2" s="680"/>
      <c r="C2" s="680"/>
      <c r="D2" s="680"/>
      <c r="E2" s="680"/>
      <c r="F2" s="680"/>
      <c r="G2" s="680"/>
      <c r="H2" s="680"/>
      <c r="I2" s="680"/>
      <c r="J2" s="680"/>
      <c r="K2" s="680"/>
      <c r="L2" s="680"/>
      <c r="M2" s="680"/>
      <c r="N2" s="680"/>
      <c r="O2" s="680"/>
      <c r="P2" s="680"/>
      <c r="Q2" s="680"/>
      <c r="R2" s="680"/>
      <c r="S2" s="680"/>
      <c r="T2" s="680"/>
      <c r="U2" s="680"/>
      <c r="V2" s="680"/>
      <c r="W2" s="680"/>
      <c r="X2" s="680"/>
      <c r="Y2" s="680"/>
      <c r="Z2" s="680"/>
      <c r="AA2" s="680"/>
      <c r="AB2" s="680"/>
      <c r="AC2" s="680"/>
      <c r="AD2" s="680"/>
      <c r="AE2" s="680"/>
      <c r="AF2" s="680"/>
    </row>
    <row r="20" spans="12:32" s="60" customFormat="1" ht="15.75" thickBot="1" x14ac:dyDescent="0.3"/>
    <row r="21" spans="12:32" ht="45.75" thickBot="1" x14ac:dyDescent="0.3">
      <c r="L21" s="681" t="s">
        <v>103</v>
      </c>
      <c r="M21" s="682"/>
      <c r="N21" s="61" t="s">
        <v>303</v>
      </c>
      <c r="O21" s="683" t="s">
        <v>82</v>
      </c>
      <c r="P21" s="684"/>
      <c r="Q21" s="62" t="s">
        <v>102</v>
      </c>
      <c r="R21" s="685" t="s">
        <v>83</v>
      </c>
      <c r="S21" s="686"/>
      <c r="T21" s="686"/>
      <c r="U21" s="686"/>
      <c r="V21" s="686"/>
      <c r="W21" s="686"/>
      <c r="X21" s="686"/>
      <c r="Y21" s="686"/>
      <c r="Z21" s="686"/>
      <c r="AA21" s="686"/>
      <c r="AB21" s="686"/>
      <c r="AC21" s="686"/>
      <c r="AD21" s="686"/>
      <c r="AE21" s="686"/>
      <c r="AF21" s="687"/>
    </row>
    <row r="22" spans="12:32" ht="15" customHeight="1" x14ac:dyDescent="0.25">
      <c r="L22" s="677"/>
      <c r="M22" s="410"/>
      <c r="N22" s="385">
        <v>2</v>
      </c>
      <c r="O22" s="412" t="s">
        <v>281</v>
      </c>
      <c r="P22" s="339"/>
      <c r="Q22" s="414">
        <v>5</v>
      </c>
      <c r="R22" s="410"/>
      <c r="S22" s="418" t="s">
        <v>282</v>
      </c>
      <c r="T22" s="387">
        <f>(1*L22)</f>
        <v>0</v>
      </c>
      <c r="U22" s="675"/>
      <c r="V22" s="671"/>
      <c r="W22" s="673"/>
      <c r="X22" s="410"/>
      <c r="Y22" s="385"/>
      <c r="Z22" s="387"/>
      <c r="AA22" s="675"/>
      <c r="AB22" s="671"/>
      <c r="AC22" s="673"/>
      <c r="AD22" s="410"/>
      <c r="AE22" s="385"/>
      <c r="AF22" s="387"/>
    </row>
    <row r="23" spans="12:32" ht="15.75" thickBot="1" x14ac:dyDescent="0.3">
      <c r="L23" s="678"/>
      <c r="M23" s="411"/>
      <c r="N23" s="386"/>
      <c r="O23" s="413"/>
      <c r="P23" s="341"/>
      <c r="Q23" s="415"/>
      <c r="R23" s="411"/>
      <c r="S23" s="419"/>
      <c r="T23" s="302"/>
      <c r="U23" s="676"/>
      <c r="V23" s="672"/>
      <c r="W23" s="674"/>
      <c r="X23" s="411"/>
      <c r="Y23" s="386"/>
      <c r="Z23" s="302"/>
      <c r="AA23" s="676"/>
      <c r="AB23" s="672"/>
      <c r="AC23" s="674"/>
      <c r="AD23" s="411"/>
      <c r="AE23" s="386"/>
      <c r="AF23" s="302"/>
    </row>
    <row r="24" spans="12:32" ht="15" customHeight="1" x14ac:dyDescent="0.25">
      <c r="L24" s="677"/>
      <c r="M24" s="410"/>
      <c r="N24" s="385">
        <v>2</v>
      </c>
      <c r="O24" s="412" t="s">
        <v>283</v>
      </c>
      <c r="P24" s="339"/>
      <c r="Q24" s="414">
        <v>1</v>
      </c>
      <c r="R24" s="410"/>
      <c r="S24" s="418" t="s">
        <v>281</v>
      </c>
      <c r="T24" s="387">
        <f>(5*L24)</f>
        <v>0</v>
      </c>
      <c r="U24" s="675"/>
      <c r="V24" s="671" t="s">
        <v>280</v>
      </c>
      <c r="W24" s="673">
        <f>(10*L24)</f>
        <v>0</v>
      </c>
      <c r="X24" s="410"/>
      <c r="Y24" s="385" t="s">
        <v>225</v>
      </c>
      <c r="Z24" s="387">
        <f>(3*L24)</f>
        <v>0</v>
      </c>
      <c r="AA24" s="675"/>
      <c r="AB24" s="671" t="s">
        <v>310</v>
      </c>
      <c r="AC24" s="673">
        <f>(3*L24)</f>
        <v>0</v>
      </c>
      <c r="AD24" s="410"/>
      <c r="AE24" s="385"/>
      <c r="AF24" s="387"/>
    </row>
    <row r="25" spans="12:32" ht="15.75" thickBot="1" x14ac:dyDescent="0.3">
      <c r="L25" s="678"/>
      <c r="M25" s="411"/>
      <c r="N25" s="386"/>
      <c r="O25" s="413"/>
      <c r="P25" s="341"/>
      <c r="Q25" s="415"/>
      <c r="R25" s="411"/>
      <c r="S25" s="419"/>
      <c r="T25" s="302"/>
      <c r="U25" s="676"/>
      <c r="V25" s="672"/>
      <c r="W25" s="674"/>
      <c r="X25" s="411"/>
      <c r="Y25" s="386"/>
      <c r="Z25" s="302"/>
      <c r="AA25" s="676"/>
      <c r="AB25" s="672"/>
      <c r="AC25" s="674"/>
      <c r="AD25" s="411"/>
      <c r="AE25" s="386"/>
      <c r="AF25" s="302"/>
    </row>
    <row r="26" spans="12:32" x14ac:dyDescent="0.25">
      <c r="L26" s="677"/>
      <c r="M26" s="410"/>
      <c r="N26" s="385">
        <v>3</v>
      </c>
      <c r="O26" s="412" t="s">
        <v>280</v>
      </c>
      <c r="P26" s="339"/>
      <c r="Q26" s="414">
        <v>5</v>
      </c>
      <c r="R26" s="410"/>
      <c r="S26" s="418" t="s">
        <v>282</v>
      </c>
      <c r="T26" s="387">
        <f>(1*L26)</f>
        <v>0</v>
      </c>
      <c r="U26" s="675"/>
      <c r="V26" s="671"/>
      <c r="W26" s="673"/>
      <c r="X26" s="410"/>
      <c r="Y26" s="385"/>
      <c r="Z26" s="387"/>
      <c r="AA26" s="675"/>
      <c r="AB26" s="671"/>
      <c r="AC26" s="673"/>
      <c r="AD26" s="410"/>
      <c r="AE26" s="385"/>
      <c r="AF26" s="387"/>
    </row>
    <row r="27" spans="12:32" ht="15.75" thickBot="1" x14ac:dyDescent="0.3">
      <c r="L27" s="678"/>
      <c r="M27" s="411"/>
      <c r="N27" s="386"/>
      <c r="O27" s="413"/>
      <c r="P27" s="341"/>
      <c r="Q27" s="415"/>
      <c r="R27" s="411"/>
      <c r="S27" s="419"/>
      <c r="T27" s="302"/>
      <c r="U27" s="676"/>
      <c r="V27" s="672"/>
      <c r="W27" s="674"/>
      <c r="X27" s="411"/>
      <c r="Y27" s="386"/>
      <c r="Z27" s="302"/>
      <c r="AA27" s="676"/>
      <c r="AB27" s="672"/>
      <c r="AC27" s="674"/>
      <c r="AD27" s="411"/>
      <c r="AE27" s="386"/>
      <c r="AF27" s="302"/>
    </row>
    <row r="28" spans="12:32" x14ac:dyDescent="0.25">
      <c r="L28" s="677"/>
      <c r="M28" s="410"/>
      <c r="N28" s="385">
        <v>3</v>
      </c>
      <c r="O28" s="412" t="s">
        <v>284</v>
      </c>
      <c r="P28" s="339"/>
      <c r="Q28" s="414">
        <v>1</v>
      </c>
      <c r="R28" s="410"/>
      <c r="S28" s="418" t="s">
        <v>281</v>
      </c>
      <c r="T28" s="387">
        <f>(5*L28)</f>
        <v>0</v>
      </c>
      <c r="U28" s="675"/>
      <c r="V28" s="671" t="s">
        <v>280</v>
      </c>
      <c r="W28" s="673">
        <f>(10*L28)</f>
        <v>0</v>
      </c>
      <c r="X28" s="410"/>
      <c r="Y28" s="385" t="s">
        <v>225</v>
      </c>
      <c r="Z28" s="387">
        <f>(1*L28)</f>
        <v>0</v>
      </c>
      <c r="AA28" s="675"/>
      <c r="AB28" s="671" t="s">
        <v>310</v>
      </c>
      <c r="AC28" s="673">
        <f>(1*L28)</f>
        <v>0</v>
      </c>
      <c r="AD28" s="410"/>
      <c r="AE28" s="385"/>
      <c r="AF28" s="387"/>
    </row>
    <row r="29" spans="12:32" ht="15.75" thickBot="1" x14ac:dyDescent="0.3">
      <c r="L29" s="678"/>
      <c r="M29" s="411"/>
      <c r="N29" s="386"/>
      <c r="O29" s="413"/>
      <c r="P29" s="341"/>
      <c r="Q29" s="415"/>
      <c r="R29" s="411"/>
      <c r="S29" s="419"/>
      <c r="T29" s="302"/>
      <c r="U29" s="676"/>
      <c r="V29" s="672"/>
      <c r="W29" s="674"/>
      <c r="X29" s="411"/>
      <c r="Y29" s="386"/>
      <c r="Z29" s="302"/>
      <c r="AA29" s="676"/>
      <c r="AB29" s="672"/>
      <c r="AC29" s="674"/>
      <c r="AD29" s="411"/>
      <c r="AE29" s="386"/>
      <c r="AF29" s="302"/>
    </row>
    <row r="30" spans="12:32" x14ac:dyDescent="0.25">
      <c r="L30" s="677"/>
      <c r="M30" s="410"/>
      <c r="N30" s="385">
        <v>4</v>
      </c>
      <c r="O30" s="412" t="s">
        <v>285</v>
      </c>
      <c r="P30" s="339"/>
      <c r="Q30" s="414">
        <v>1</v>
      </c>
      <c r="R30" s="410"/>
      <c r="S30" s="418" t="s">
        <v>281</v>
      </c>
      <c r="T30" s="387">
        <f>(5*L30)</f>
        <v>0</v>
      </c>
      <c r="U30" s="675"/>
      <c r="V30" s="671" t="s">
        <v>280</v>
      </c>
      <c r="W30" s="673">
        <f>(10*L30)</f>
        <v>0</v>
      </c>
      <c r="X30" s="410"/>
      <c r="Y30" s="385" t="s">
        <v>225</v>
      </c>
      <c r="Z30" s="387">
        <f>(5*L30)</f>
        <v>0</v>
      </c>
      <c r="AA30" s="675"/>
      <c r="AB30" s="671" t="s">
        <v>310</v>
      </c>
      <c r="AC30" s="673">
        <f>(5*L30)</f>
        <v>0</v>
      </c>
      <c r="AD30" s="410"/>
      <c r="AE30" s="385"/>
      <c r="AF30" s="387"/>
    </row>
    <row r="31" spans="12:32" ht="15.75" thickBot="1" x14ac:dyDescent="0.3">
      <c r="L31" s="678"/>
      <c r="M31" s="411"/>
      <c r="N31" s="386"/>
      <c r="O31" s="413"/>
      <c r="P31" s="341"/>
      <c r="Q31" s="415"/>
      <c r="R31" s="411"/>
      <c r="S31" s="419"/>
      <c r="T31" s="302"/>
      <c r="U31" s="676"/>
      <c r="V31" s="672"/>
      <c r="W31" s="674"/>
      <c r="X31" s="411"/>
      <c r="Y31" s="386"/>
      <c r="Z31" s="302"/>
      <c r="AA31" s="676"/>
      <c r="AB31" s="672"/>
      <c r="AC31" s="674"/>
      <c r="AD31" s="411"/>
      <c r="AE31" s="386"/>
      <c r="AF31" s="302"/>
    </row>
    <row r="32" spans="12:32" x14ac:dyDescent="0.25">
      <c r="L32" s="677"/>
      <c r="M32" s="410"/>
      <c r="N32" s="385">
        <v>5</v>
      </c>
      <c r="O32" s="412" t="s">
        <v>286</v>
      </c>
      <c r="P32" s="339"/>
      <c r="Q32" s="414">
        <v>1</v>
      </c>
      <c r="R32" s="410"/>
      <c r="S32" s="418" t="s">
        <v>281</v>
      </c>
      <c r="T32" s="387">
        <f>(5*L32)</f>
        <v>0</v>
      </c>
      <c r="U32" s="675"/>
      <c r="V32" s="671" t="s">
        <v>280</v>
      </c>
      <c r="W32" s="673">
        <f>(10*L32)</f>
        <v>0</v>
      </c>
      <c r="X32" s="410"/>
      <c r="Y32" s="385" t="s">
        <v>225</v>
      </c>
      <c r="Z32" s="387">
        <f>(5*L32)</f>
        <v>0</v>
      </c>
      <c r="AA32" s="675"/>
      <c r="AB32" s="671" t="s">
        <v>310</v>
      </c>
      <c r="AC32" s="673">
        <f>(5*L32)</f>
        <v>0</v>
      </c>
      <c r="AD32" s="410"/>
      <c r="AE32" s="385"/>
      <c r="AF32" s="387"/>
    </row>
    <row r="33" spans="12:32" ht="15.75" thickBot="1" x14ac:dyDescent="0.3">
      <c r="L33" s="678"/>
      <c r="M33" s="411"/>
      <c r="N33" s="386"/>
      <c r="O33" s="413"/>
      <c r="P33" s="341"/>
      <c r="Q33" s="415"/>
      <c r="R33" s="411"/>
      <c r="S33" s="419"/>
      <c r="T33" s="302"/>
      <c r="U33" s="676"/>
      <c r="V33" s="672"/>
      <c r="W33" s="674"/>
      <c r="X33" s="411"/>
      <c r="Y33" s="386"/>
      <c r="Z33" s="302"/>
      <c r="AA33" s="676"/>
      <c r="AB33" s="672"/>
      <c r="AC33" s="674"/>
      <c r="AD33" s="411"/>
      <c r="AE33" s="386"/>
      <c r="AF33" s="302"/>
    </row>
    <row r="34" spans="12:32" x14ac:dyDescent="0.25">
      <c r="L34" s="677"/>
      <c r="M34" s="410"/>
      <c r="N34" s="385">
        <v>6</v>
      </c>
      <c r="O34" s="412" t="s">
        <v>287</v>
      </c>
      <c r="P34" s="339"/>
      <c r="Q34" s="414">
        <v>1</v>
      </c>
      <c r="R34" s="410"/>
      <c r="S34" s="418" t="s">
        <v>281</v>
      </c>
      <c r="T34" s="387">
        <f>(5*L34)</f>
        <v>0</v>
      </c>
      <c r="U34" s="675"/>
      <c r="V34" s="671" t="s">
        <v>280</v>
      </c>
      <c r="W34" s="673">
        <f>(10*L34)</f>
        <v>0</v>
      </c>
      <c r="X34" s="410"/>
      <c r="Y34" s="385" t="s">
        <v>225</v>
      </c>
      <c r="Z34" s="387">
        <f>(4*L34)</f>
        <v>0</v>
      </c>
      <c r="AA34" s="675"/>
      <c r="AB34" s="671" t="s">
        <v>310</v>
      </c>
      <c r="AC34" s="673">
        <f>(4*L34)</f>
        <v>0</v>
      </c>
      <c r="AD34" s="410"/>
      <c r="AE34" s="385"/>
      <c r="AF34" s="387"/>
    </row>
    <row r="35" spans="12:32" ht="15.75" thickBot="1" x14ac:dyDescent="0.3">
      <c r="L35" s="678"/>
      <c r="M35" s="411"/>
      <c r="N35" s="386"/>
      <c r="O35" s="413"/>
      <c r="P35" s="341"/>
      <c r="Q35" s="415"/>
      <c r="R35" s="411"/>
      <c r="S35" s="419"/>
      <c r="T35" s="302"/>
      <c r="U35" s="676"/>
      <c r="V35" s="672"/>
      <c r="W35" s="674"/>
      <c r="X35" s="411"/>
      <c r="Y35" s="386"/>
      <c r="Z35" s="302"/>
      <c r="AA35" s="676"/>
      <c r="AB35" s="672"/>
      <c r="AC35" s="674"/>
      <c r="AD35" s="411"/>
      <c r="AE35" s="386"/>
      <c r="AF35" s="302"/>
    </row>
    <row r="36" spans="12:32" x14ac:dyDescent="0.25">
      <c r="L36" s="677"/>
      <c r="M36" s="410"/>
      <c r="N36" s="385">
        <v>6</v>
      </c>
      <c r="O36" s="412" t="s">
        <v>288</v>
      </c>
      <c r="P36" s="339"/>
      <c r="Q36" s="414">
        <v>1</v>
      </c>
      <c r="R36" s="410"/>
      <c r="S36" s="418" t="s">
        <v>281</v>
      </c>
      <c r="T36" s="387">
        <f>(5*L36)</f>
        <v>0</v>
      </c>
      <c r="U36" s="675"/>
      <c r="V36" s="671" t="s">
        <v>280</v>
      </c>
      <c r="W36" s="673">
        <f>(10*L36)</f>
        <v>0</v>
      </c>
      <c r="X36" s="410"/>
      <c r="Y36" s="385" t="s">
        <v>289</v>
      </c>
      <c r="Z36" s="387">
        <f>(5*L36)</f>
        <v>0</v>
      </c>
      <c r="AA36" s="675"/>
      <c r="AB36" s="671" t="s">
        <v>290</v>
      </c>
      <c r="AC36" s="673">
        <f>(5*L36)</f>
        <v>0</v>
      </c>
      <c r="AD36" s="410"/>
      <c r="AE36" s="385"/>
      <c r="AF36" s="387"/>
    </row>
    <row r="37" spans="12:32" ht="32.25" customHeight="1" thickBot="1" x14ac:dyDescent="0.3">
      <c r="L37" s="678"/>
      <c r="M37" s="411"/>
      <c r="N37" s="386"/>
      <c r="O37" s="413"/>
      <c r="P37" s="341"/>
      <c r="Q37" s="415"/>
      <c r="R37" s="411"/>
      <c r="S37" s="419"/>
      <c r="T37" s="302"/>
      <c r="U37" s="676"/>
      <c r="V37" s="672"/>
      <c r="W37" s="674"/>
      <c r="X37" s="411"/>
      <c r="Y37" s="386"/>
      <c r="Z37" s="302"/>
      <c r="AA37" s="676"/>
      <c r="AB37" s="672"/>
      <c r="AC37" s="674"/>
      <c r="AD37" s="411"/>
      <c r="AE37" s="386"/>
      <c r="AF37" s="302"/>
    </row>
    <row r="38" spans="12:32" x14ac:dyDescent="0.25">
      <c r="L38" s="677"/>
      <c r="M38" s="410"/>
      <c r="N38" s="385">
        <v>7</v>
      </c>
      <c r="O38" s="412" t="s">
        <v>291</v>
      </c>
      <c r="P38" s="339"/>
      <c r="Q38" s="414">
        <v>1</v>
      </c>
      <c r="R38" s="410"/>
      <c r="S38" s="418" t="s">
        <v>281</v>
      </c>
      <c r="T38" s="387">
        <f>(5*L38)</f>
        <v>0</v>
      </c>
      <c r="U38" s="675"/>
      <c r="V38" s="671" t="s">
        <v>280</v>
      </c>
      <c r="W38" s="673">
        <f>(10*L38)</f>
        <v>0</v>
      </c>
      <c r="X38" s="410"/>
      <c r="Y38" s="385" t="s">
        <v>225</v>
      </c>
      <c r="Z38" s="387">
        <f>(2*L38)</f>
        <v>0</v>
      </c>
      <c r="AA38" s="675"/>
      <c r="AB38" s="671" t="s">
        <v>310</v>
      </c>
      <c r="AC38" s="673">
        <f>(2*L38)</f>
        <v>0</v>
      </c>
      <c r="AD38" s="410"/>
      <c r="AE38" s="385"/>
      <c r="AF38" s="387"/>
    </row>
    <row r="39" spans="12:32" ht="15.75" thickBot="1" x14ac:dyDescent="0.3">
      <c r="L39" s="678"/>
      <c r="M39" s="411"/>
      <c r="N39" s="386"/>
      <c r="O39" s="413"/>
      <c r="P39" s="341"/>
      <c r="Q39" s="415"/>
      <c r="R39" s="411"/>
      <c r="S39" s="419"/>
      <c r="T39" s="302"/>
      <c r="U39" s="676"/>
      <c r="V39" s="672"/>
      <c r="W39" s="674"/>
      <c r="X39" s="411"/>
      <c r="Y39" s="386"/>
      <c r="Z39" s="302"/>
      <c r="AA39" s="676"/>
      <c r="AB39" s="672"/>
      <c r="AC39" s="674"/>
      <c r="AD39" s="411"/>
      <c r="AE39" s="386"/>
      <c r="AF39" s="302"/>
    </row>
    <row r="40" spans="12:32" x14ac:dyDescent="0.25">
      <c r="L40" s="677"/>
      <c r="M40" s="410"/>
      <c r="N40" s="385">
        <v>8</v>
      </c>
      <c r="O40" s="412" t="s">
        <v>288</v>
      </c>
      <c r="P40" s="339"/>
      <c r="Q40" s="414">
        <v>1</v>
      </c>
      <c r="R40" s="410"/>
      <c r="S40" s="418" t="s">
        <v>281</v>
      </c>
      <c r="T40" s="387">
        <f>(5*L40)</f>
        <v>0</v>
      </c>
      <c r="U40" s="675"/>
      <c r="V40" s="671" t="s">
        <v>280</v>
      </c>
      <c r="W40" s="673">
        <f>(10*L40)</f>
        <v>0</v>
      </c>
      <c r="X40" s="410"/>
      <c r="Y40" s="385" t="s">
        <v>292</v>
      </c>
      <c r="Z40" s="387">
        <f>(6*L40)</f>
        <v>0</v>
      </c>
      <c r="AA40" s="675"/>
      <c r="AB40" s="671" t="s">
        <v>293</v>
      </c>
      <c r="AC40" s="673">
        <f>(6*L40)</f>
        <v>0</v>
      </c>
      <c r="AD40" s="410"/>
      <c r="AE40" s="385"/>
      <c r="AF40" s="387"/>
    </row>
    <row r="41" spans="12:32" ht="30.75" customHeight="1" thickBot="1" x14ac:dyDescent="0.3">
      <c r="L41" s="678"/>
      <c r="M41" s="411"/>
      <c r="N41" s="386"/>
      <c r="O41" s="413"/>
      <c r="P41" s="341"/>
      <c r="Q41" s="415"/>
      <c r="R41" s="411"/>
      <c r="S41" s="419"/>
      <c r="T41" s="302"/>
      <c r="U41" s="676"/>
      <c r="V41" s="672"/>
      <c r="W41" s="674"/>
      <c r="X41" s="411"/>
      <c r="Y41" s="386"/>
      <c r="Z41" s="302"/>
      <c r="AA41" s="676"/>
      <c r="AB41" s="672"/>
      <c r="AC41" s="674"/>
      <c r="AD41" s="411"/>
      <c r="AE41" s="386"/>
      <c r="AF41" s="302"/>
    </row>
    <row r="42" spans="12:32" ht="15" customHeight="1" x14ac:dyDescent="0.25">
      <c r="L42" s="677"/>
      <c r="M42" s="410"/>
      <c r="N42" s="385">
        <v>11</v>
      </c>
      <c r="O42" s="412" t="s">
        <v>294</v>
      </c>
      <c r="P42" s="339"/>
      <c r="Q42" s="414">
        <v>1</v>
      </c>
      <c r="R42" s="410"/>
      <c r="S42" s="418" t="s">
        <v>281</v>
      </c>
      <c r="T42" s="387">
        <f>(5*L42)</f>
        <v>0</v>
      </c>
      <c r="U42" s="675"/>
      <c r="V42" s="671" t="s">
        <v>280</v>
      </c>
      <c r="W42" s="673">
        <f>(10*L42)</f>
        <v>0</v>
      </c>
      <c r="X42" s="410"/>
      <c r="Y42" s="385" t="s">
        <v>300</v>
      </c>
      <c r="Z42" s="387">
        <f>(6*L42)</f>
        <v>0</v>
      </c>
      <c r="AA42" s="675"/>
      <c r="AB42" s="671" t="s">
        <v>308</v>
      </c>
      <c r="AC42" s="673">
        <f>(6*L42)</f>
        <v>0</v>
      </c>
      <c r="AD42" s="410"/>
      <c r="AE42" s="385"/>
      <c r="AF42" s="387"/>
    </row>
    <row r="43" spans="12:32" ht="15.75" thickBot="1" x14ac:dyDescent="0.3">
      <c r="L43" s="678"/>
      <c r="M43" s="411"/>
      <c r="N43" s="386"/>
      <c r="O43" s="413"/>
      <c r="P43" s="341"/>
      <c r="Q43" s="415"/>
      <c r="R43" s="411"/>
      <c r="S43" s="419"/>
      <c r="T43" s="302"/>
      <c r="U43" s="676"/>
      <c r="V43" s="672"/>
      <c r="W43" s="674"/>
      <c r="X43" s="411"/>
      <c r="Y43" s="386"/>
      <c r="Z43" s="302"/>
      <c r="AA43" s="676"/>
      <c r="AB43" s="672"/>
      <c r="AC43" s="674"/>
      <c r="AD43" s="411"/>
      <c r="AE43" s="386"/>
      <c r="AF43" s="302"/>
    </row>
    <row r="44" spans="12:32" ht="15" customHeight="1" x14ac:dyDescent="0.25">
      <c r="L44" s="677"/>
      <c r="M44" s="410"/>
      <c r="N44" s="385">
        <v>11</v>
      </c>
      <c r="O44" s="412" t="s">
        <v>295</v>
      </c>
      <c r="P44" s="339"/>
      <c r="Q44" s="414">
        <v>1</v>
      </c>
      <c r="R44" s="410"/>
      <c r="S44" s="418" t="s">
        <v>281</v>
      </c>
      <c r="T44" s="387">
        <f>(5*L44)</f>
        <v>0</v>
      </c>
      <c r="U44" s="675"/>
      <c r="V44" s="671" t="s">
        <v>280</v>
      </c>
      <c r="W44" s="673">
        <f>(10*L44)</f>
        <v>0</v>
      </c>
      <c r="X44" s="410"/>
      <c r="Y44" s="385" t="s">
        <v>300</v>
      </c>
      <c r="Z44" s="387">
        <f>(2*L44)</f>
        <v>0</v>
      </c>
      <c r="AA44" s="675"/>
      <c r="AB44" s="671" t="s">
        <v>308</v>
      </c>
      <c r="AC44" s="673">
        <f>(2*L44)</f>
        <v>0</v>
      </c>
      <c r="AD44" s="410"/>
      <c r="AE44" s="385"/>
      <c r="AF44" s="387"/>
    </row>
    <row r="45" spans="12:32" ht="15.75" thickBot="1" x14ac:dyDescent="0.3">
      <c r="L45" s="678"/>
      <c r="M45" s="411"/>
      <c r="N45" s="386"/>
      <c r="O45" s="413"/>
      <c r="P45" s="341"/>
      <c r="Q45" s="415"/>
      <c r="R45" s="411"/>
      <c r="S45" s="419"/>
      <c r="T45" s="302"/>
      <c r="U45" s="676"/>
      <c r="V45" s="672"/>
      <c r="W45" s="674"/>
      <c r="X45" s="411"/>
      <c r="Y45" s="386"/>
      <c r="Z45" s="302"/>
      <c r="AA45" s="676"/>
      <c r="AB45" s="672"/>
      <c r="AC45" s="674"/>
      <c r="AD45" s="411"/>
      <c r="AE45" s="386"/>
      <c r="AF45" s="302"/>
    </row>
    <row r="46" spans="12:32" ht="51" customHeight="1" thickBot="1" x14ac:dyDescent="0.3">
      <c r="L46" s="810"/>
      <c r="M46" s="195"/>
      <c r="N46" s="196">
        <v>12</v>
      </c>
      <c r="O46" s="460" t="s">
        <v>705</v>
      </c>
      <c r="P46" s="461"/>
      <c r="Q46" s="197">
        <v>1</v>
      </c>
      <c r="R46" s="238"/>
      <c r="S46" s="196" t="s">
        <v>281</v>
      </c>
      <c r="T46" s="198">
        <f>(5*L46)</f>
        <v>0</v>
      </c>
      <c r="U46" s="816"/>
      <c r="V46" s="812" t="s">
        <v>280</v>
      </c>
      <c r="W46" s="813">
        <f>(10*L46)</f>
        <v>0</v>
      </c>
      <c r="X46" s="195"/>
      <c r="Y46" s="196" t="s">
        <v>704</v>
      </c>
      <c r="Z46" s="254">
        <f>(10*L46)</f>
        <v>0</v>
      </c>
      <c r="AA46" s="811"/>
      <c r="AB46" s="812" t="s">
        <v>310</v>
      </c>
      <c r="AC46" s="813">
        <f>(4*L46)</f>
        <v>0</v>
      </c>
      <c r="AD46" s="238"/>
      <c r="AE46" s="239" t="s">
        <v>225</v>
      </c>
      <c r="AF46" s="815">
        <f>(4*R46)</f>
        <v>0</v>
      </c>
    </row>
    <row r="47" spans="12:32" ht="48.75" customHeight="1" thickBot="1" x14ac:dyDescent="0.3">
      <c r="L47" s="809"/>
      <c r="M47" s="209"/>
      <c r="N47" s="208">
        <v>12</v>
      </c>
      <c r="O47" s="413" t="s">
        <v>706</v>
      </c>
      <c r="P47" s="341"/>
      <c r="Q47" s="210">
        <v>1</v>
      </c>
      <c r="R47" s="238"/>
      <c r="S47" s="196" t="s">
        <v>281</v>
      </c>
      <c r="T47" s="198">
        <f>(5*L47)</f>
        <v>0</v>
      </c>
      <c r="U47" s="816"/>
      <c r="V47" s="812" t="s">
        <v>280</v>
      </c>
      <c r="W47" s="813">
        <f>(10*L47)</f>
        <v>0</v>
      </c>
      <c r="X47" s="195"/>
      <c r="Y47" s="196" t="s">
        <v>707</v>
      </c>
      <c r="Z47" s="254">
        <f>(10*L47)</f>
        <v>0</v>
      </c>
      <c r="AA47" s="211"/>
      <c r="AB47" s="212" t="s">
        <v>308</v>
      </c>
      <c r="AC47" s="813">
        <f>(4*L47)</f>
        <v>0</v>
      </c>
      <c r="AD47" s="237"/>
      <c r="AE47" s="236" t="s">
        <v>300</v>
      </c>
      <c r="AF47" s="814"/>
    </row>
    <row r="48" spans="12:32" ht="15" customHeight="1" x14ac:dyDescent="0.25">
      <c r="L48" s="677"/>
      <c r="M48" s="410"/>
      <c r="N48" s="385">
        <v>13</v>
      </c>
      <c r="O48" s="412" t="s">
        <v>296</v>
      </c>
      <c r="P48" s="339"/>
      <c r="Q48" s="414">
        <v>1</v>
      </c>
      <c r="R48" s="410"/>
      <c r="S48" s="418" t="s">
        <v>281</v>
      </c>
      <c r="T48" s="387">
        <f>(5*L48)</f>
        <v>0</v>
      </c>
      <c r="U48" s="675"/>
      <c r="V48" s="671" t="s">
        <v>280</v>
      </c>
      <c r="W48" s="673">
        <f>(10*L48)</f>
        <v>0</v>
      </c>
      <c r="X48" s="410"/>
      <c r="Y48" s="385" t="s">
        <v>300</v>
      </c>
      <c r="Z48" s="387">
        <f>(2*L48)</f>
        <v>0</v>
      </c>
      <c r="AA48" s="675"/>
      <c r="AB48" s="671" t="s">
        <v>308</v>
      </c>
      <c r="AC48" s="673">
        <f>(2*L48)</f>
        <v>0</v>
      </c>
      <c r="AD48" s="410"/>
      <c r="AE48" s="385"/>
      <c r="AF48" s="387"/>
    </row>
    <row r="49" spans="12:32" ht="15.75" thickBot="1" x14ac:dyDescent="0.3">
      <c r="L49" s="678"/>
      <c r="M49" s="411"/>
      <c r="N49" s="386"/>
      <c r="O49" s="413"/>
      <c r="P49" s="341"/>
      <c r="Q49" s="415"/>
      <c r="R49" s="411"/>
      <c r="S49" s="419"/>
      <c r="T49" s="302"/>
      <c r="U49" s="676"/>
      <c r="V49" s="672"/>
      <c r="W49" s="674"/>
      <c r="X49" s="411"/>
      <c r="Y49" s="386"/>
      <c r="Z49" s="302"/>
      <c r="AA49" s="676"/>
      <c r="AB49" s="672"/>
      <c r="AC49" s="674"/>
      <c r="AD49" s="411"/>
      <c r="AE49" s="386"/>
      <c r="AF49" s="302"/>
    </row>
    <row r="50" spans="12:32" ht="15" customHeight="1" x14ac:dyDescent="0.25">
      <c r="L50" s="677"/>
      <c r="M50" s="410"/>
      <c r="N50" s="385">
        <v>14</v>
      </c>
      <c r="O50" s="412" t="s">
        <v>297</v>
      </c>
      <c r="P50" s="339"/>
      <c r="Q50" s="414">
        <v>1</v>
      </c>
      <c r="R50" s="410"/>
      <c r="S50" s="418" t="s">
        <v>281</v>
      </c>
      <c r="T50" s="387">
        <f>(5*L50)</f>
        <v>0</v>
      </c>
      <c r="U50" s="675"/>
      <c r="V50" s="671" t="s">
        <v>280</v>
      </c>
      <c r="W50" s="673">
        <f>(10*L50)</f>
        <v>0</v>
      </c>
      <c r="X50" s="410"/>
      <c r="Y50" s="385" t="s">
        <v>300</v>
      </c>
      <c r="Z50" s="387">
        <f>(3*L50)</f>
        <v>0</v>
      </c>
      <c r="AA50" s="675"/>
      <c r="AB50" s="671" t="s">
        <v>308</v>
      </c>
      <c r="AC50" s="673">
        <f>(3*L50)</f>
        <v>0</v>
      </c>
      <c r="AD50" s="410"/>
      <c r="AE50" s="385"/>
      <c r="AF50" s="387"/>
    </row>
    <row r="51" spans="12:32" ht="15.75" thickBot="1" x14ac:dyDescent="0.3">
      <c r="L51" s="678"/>
      <c r="M51" s="411"/>
      <c r="N51" s="386"/>
      <c r="O51" s="413"/>
      <c r="P51" s="341"/>
      <c r="Q51" s="415"/>
      <c r="R51" s="411"/>
      <c r="S51" s="419"/>
      <c r="T51" s="302"/>
      <c r="U51" s="676"/>
      <c r="V51" s="672"/>
      <c r="W51" s="674"/>
      <c r="X51" s="411"/>
      <c r="Y51" s="386"/>
      <c r="Z51" s="302"/>
      <c r="AA51" s="676"/>
      <c r="AB51" s="672"/>
      <c r="AC51" s="674"/>
      <c r="AD51" s="411"/>
      <c r="AE51" s="386"/>
      <c r="AF51" s="302"/>
    </row>
    <row r="52" spans="12:32" x14ac:dyDescent="0.25">
      <c r="L52" s="677"/>
      <c r="M52" s="410"/>
      <c r="N52" s="385">
        <v>15</v>
      </c>
      <c r="O52" s="412" t="s">
        <v>298</v>
      </c>
      <c r="P52" s="339"/>
      <c r="Q52" s="414">
        <v>1</v>
      </c>
      <c r="R52" s="410"/>
      <c r="S52" s="418" t="s">
        <v>281</v>
      </c>
      <c r="T52" s="387">
        <f>(5*L52)</f>
        <v>0</v>
      </c>
      <c r="U52" s="675"/>
      <c r="V52" s="671" t="s">
        <v>280</v>
      </c>
      <c r="W52" s="673">
        <f>(10*L52)</f>
        <v>0</v>
      </c>
      <c r="X52" s="410"/>
      <c r="Y52" s="385" t="s">
        <v>300</v>
      </c>
      <c r="Z52" s="387">
        <f>(6*L52)</f>
        <v>0</v>
      </c>
      <c r="AA52" s="675"/>
      <c r="AB52" s="671" t="s">
        <v>308</v>
      </c>
      <c r="AC52" s="673">
        <f>(6*L52)</f>
        <v>0</v>
      </c>
      <c r="AD52" s="410"/>
      <c r="AE52" s="385"/>
      <c r="AF52" s="387"/>
    </row>
    <row r="53" spans="12:32" ht="15.75" thickBot="1" x14ac:dyDescent="0.3">
      <c r="L53" s="678"/>
      <c r="M53" s="411"/>
      <c r="N53" s="386"/>
      <c r="O53" s="413"/>
      <c r="P53" s="341"/>
      <c r="Q53" s="415"/>
      <c r="R53" s="411"/>
      <c r="S53" s="419"/>
      <c r="T53" s="302"/>
      <c r="U53" s="676"/>
      <c r="V53" s="672"/>
      <c r="W53" s="674"/>
      <c r="X53" s="411"/>
      <c r="Y53" s="386"/>
      <c r="Z53" s="302"/>
      <c r="AA53" s="676"/>
      <c r="AB53" s="672"/>
      <c r="AC53" s="674"/>
      <c r="AD53" s="411"/>
      <c r="AE53" s="386"/>
      <c r="AF53" s="302"/>
    </row>
    <row r="54" spans="12:32" x14ac:dyDescent="0.25">
      <c r="L54" s="677"/>
      <c r="M54" s="410"/>
      <c r="N54" s="385">
        <v>17</v>
      </c>
      <c r="O54" s="412" t="s">
        <v>301</v>
      </c>
      <c r="P54" s="339"/>
      <c r="Q54" s="414">
        <v>1</v>
      </c>
      <c r="R54" s="410"/>
      <c r="S54" s="418" t="s">
        <v>281</v>
      </c>
      <c r="T54" s="387">
        <f>(5*L54)</f>
        <v>0</v>
      </c>
      <c r="U54" s="675"/>
      <c r="V54" s="671" t="s">
        <v>280</v>
      </c>
      <c r="W54" s="673">
        <f>(10*L54)</f>
        <v>0</v>
      </c>
      <c r="X54" s="410"/>
      <c r="Y54" s="385" t="s">
        <v>300</v>
      </c>
      <c r="Z54" s="387">
        <f>(6*L54)</f>
        <v>0</v>
      </c>
      <c r="AA54" s="675"/>
      <c r="AB54" s="671" t="s">
        <v>308</v>
      </c>
      <c r="AC54" s="673">
        <f>(6*L54)</f>
        <v>0</v>
      </c>
      <c r="AD54" s="410"/>
      <c r="AE54" s="385"/>
      <c r="AF54" s="387"/>
    </row>
    <row r="55" spans="12:32" ht="15.75" thickBot="1" x14ac:dyDescent="0.3">
      <c r="L55" s="678"/>
      <c r="M55" s="411"/>
      <c r="N55" s="386"/>
      <c r="O55" s="413"/>
      <c r="P55" s="341"/>
      <c r="Q55" s="415"/>
      <c r="R55" s="411"/>
      <c r="S55" s="419"/>
      <c r="T55" s="302"/>
      <c r="U55" s="676"/>
      <c r="V55" s="672"/>
      <c r="W55" s="674"/>
      <c r="X55" s="411"/>
      <c r="Y55" s="386"/>
      <c r="Z55" s="302"/>
      <c r="AA55" s="676"/>
      <c r="AB55" s="672"/>
      <c r="AC55" s="674"/>
      <c r="AD55" s="411"/>
      <c r="AE55" s="386"/>
      <c r="AF55" s="302"/>
    </row>
    <row r="56" spans="12:32" x14ac:dyDescent="0.25">
      <c r="L56" s="677"/>
      <c r="M56" s="410"/>
      <c r="N56" s="385">
        <v>19</v>
      </c>
      <c r="O56" s="412" t="s">
        <v>302</v>
      </c>
      <c r="P56" s="339"/>
      <c r="Q56" s="414">
        <v>1</v>
      </c>
      <c r="R56" s="410"/>
      <c r="S56" s="418" t="s">
        <v>281</v>
      </c>
      <c r="T56" s="387">
        <f>(5*L56)</f>
        <v>0</v>
      </c>
      <c r="U56" s="675"/>
      <c r="V56" s="671" t="s">
        <v>280</v>
      </c>
      <c r="W56" s="673">
        <f>(10*L56)</f>
        <v>0</v>
      </c>
      <c r="X56" s="410"/>
      <c r="Y56" s="385" t="s">
        <v>300</v>
      </c>
      <c r="Z56" s="387">
        <f>(5*L56)</f>
        <v>0</v>
      </c>
      <c r="AA56" s="675"/>
      <c r="AB56" s="671" t="s">
        <v>308</v>
      </c>
      <c r="AC56" s="673">
        <f>(5*L56)</f>
        <v>0</v>
      </c>
      <c r="AD56" s="410"/>
      <c r="AE56" s="385"/>
      <c r="AF56" s="387"/>
    </row>
    <row r="57" spans="12:32" ht="15.75" thickBot="1" x14ac:dyDescent="0.3">
      <c r="L57" s="678"/>
      <c r="M57" s="411"/>
      <c r="N57" s="386"/>
      <c r="O57" s="413"/>
      <c r="P57" s="341"/>
      <c r="Q57" s="415"/>
      <c r="R57" s="411"/>
      <c r="S57" s="419"/>
      <c r="T57" s="302"/>
      <c r="U57" s="676"/>
      <c r="V57" s="672"/>
      <c r="W57" s="674"/>
      <c r="X57" s="411"/>
      <c r="Y57" s="386"/>
      <c r="Z57" s="302"/>
      <c r="AA57" s="676"/>
      <c r="AB57" s="672"/>
      <c r="AC57" s="674"/>
      <c r="AD57" s="411"/>
      <c r="AE57" s="386"/>
      <c r="AF57" s="302"/>
    </row>
    <row r="58" spans="12:32" x14ac:dyDescent="0.25">
      <c r="L58" s="677"/>
      <c r="M58" s="410"/>
      <c r="N58" s="385"/>
      <c r="O58" s="412"/>
      <c r="P58" s="339"/>
      <c r="Q58" s="414"/>
      <c r="R58" s="410"/>
      <c r="S58" s="385"/>
      <c r="T58" s="387"/>
      <c r="U58" s="675"/>
      <c r="V58" s="671"/>
      <c r="W58" s="673"/>
      <c r="X58" s="410"/>
      <c r="Y58" s="385"/>
      <c r="Z58" s="387"/>
      <c r="AA58" s="675"/>
      <c r="AB58" s="671"/>
      <c r="AC58" s="673"/>
      <c r="AD58" s="410"/>
      <c r="AE58" s="385"/>
      <c r="AF58" s="387"/>
    </row>
    <row r="59" spans="12:32" ht="15.75" thickBot="1" x14ac:dyDescent="0.3">
      <c r="L59" s="678"/>
      <c r="M59" s="411"/>
      <c r="N59" s="386"/>
      <c r="O59" s="413"/>
      <c r="P59" s="341"/>
      <c r="Q59" s="415"/>
      <c r="R59" s="411"/>
      <c r="S59" s="386"/>
      <c r="T59" s="302"/>
      <c r="U59" s="676"/>
      <c r="V59" s="672"/>
      <c r="W59" s="674"/>
      <c r="X59" s="411"/>
      <c r="Y59" s="386"/>
      <c r="Z59" s="302"/>
      <c r="AA59" s="676"/>
      <c r="AB59" s="672"/>
      <c r="AC59" s="674"/>
      <c r="AD59" s="411"/>
      <c r="AE59" s="386"/>
      <c r="AF59" s="302"/>
    </row>
    <row r="60" spans="12:32" x14ac:dyDescent="0.25">
      <c r="L60" s="677"/>
      <c r="M60" s="410"/>
      <c r="N60" s="385"/>
      <c r="O60" s="412"/>
      <c r="P60" s="339"/>
      <c r="Q60" s="414"/>
      <c r="R60" s="410"/>
      <c r="S60" s="385"/>
      <c r="T60" s="387"/>
      <c r="U60" s="675"/>
      <c r="V60" s="671"/>
      <c r="W60" s="673"/>
      <c r="X60" s="410"/>
      <c r="Y60" s="385"/>
      <c r="Z60" s="387"/>
      <c r="AA60" s="675"/>
      <c r="AB60" s="671"/>
      <c r="AC60" s="673"/>
      <c r="AD60" s="410"/>
      <c r="AE60" s="385"/>
      <c r="AF60" s="387"/>
    </row>
    <row r="61" spans="12:32" ht="15.75" thickBot="1" x14ac:dyDescent="0.3">
      <c r="L61" s="678"/>
      <c r="M61" s="411"/>
      <c r="N61" s="386"/>
      <c r="O61" s="413"/>
      <c r="P61" s="341"/>
      <c r="Q61" s="415"/>
      <c r="R61" s="411"/>
      <c r="S61" s="386"/>
      <c r="T61" s="302"/>
      <c r="U61" s="676"/>
      <c r="V61" s="672"/>
      <c r="W61" s="674"/>
      <c r="X61" s="411"/>
      <c r="Y61" s="386"/>
      <c r="Z61" s="302"/>
      <c r="AA61" s="676"/>
      <c r="AB61" s="672"/>
      <c r="AC61" s="674"/>
      <c r="AD61" s="411"/>
      <c r="AE61" s="386"/>
      <c r="AF61" s="302"/>
    </row>
    <row r="62" spans="12:32" s="60" customFormat="1" x14ac:dyDescent="0.25"/>
    <row r="63" spans="12:32" ht="15.75" thickBot="1" x14ac:dyDescent="0.3"/>
    <row r="64" spans="12:32" ht="45.75" thickBot="1" x14ac:dyDescent="0.3">
      <c r="L64" s="681" t="s">
        <v>103</v>
      </c>
      <c r="M64" s="682"/>
      <c r="N64" s="61" t="s">
        <v>303</v>
      </c>
      <c r="O64" s="683" t="s">
        <v>82</v>
      </c>
      <c r="P64" s="684"/>
      <c r="Q64" s="62" t="s">
        <v>102</v>
      </c>
      <c r="R64" s="685" t="s">
        <v>83</v>
      </c>
      <c r="S64" s="686"/>
      <c r="T64" s="686"/>
      <c r="U64" s="686"/>
      <c r="V64" s="686"/>
      <c r="W64" s="686"/>
      <c r="X64" s="686"/>
      <c r="Y64" s="686"/>
      <c r="Z64" s="686"/>
      <c r="AA64" s="686"/>
      <c r="AB64" s="686"/>
      <c r="AC64" s="686"/>
      <c r="AD64" s="686"/>
      <c r="AE64" s="686"/>
      <c r="AF64" s="687"/>
    </row>
    <row r="65" spans="12:32" x14ac:dyDescent="0.25">
      <c r="L65" s="677"/>
      <c r="M65" s="410"/>
      <c r="N65" s="385" t="s">
        <v>108</v>
      </c>
      <c r="O65" s="412" t="s">
        <v>225</v>
      </c>
      <c r="P65" s="339"/>
      <c r="Q65" s="414">
        <v>8</v>
      </c>
      <c r="R65" s="504"/>
      <c r="S65" s="652" t="s">
        <v>310</v>
      </c>
      <c r="T65" s="416">
        <f>(40*L65)</f>
        <v>0</v>
      </c>
      <c r="U65" s="675"/>
      <c r="V65" s="671"/>
      <c r="W65" s="673"/>
      <c r="X65" s="410"/>
      <c r="Y65" s="385"/>
      <c r="Z65" s="387"/>
      <c r="AA65" s="675"/>
      <c r="AB65" s="671"/>
      <c r="AC65" s="673"/>
      <c r="AD65" s="410"/>
      <c r="AE65" s="385"/>
      <c r="AF65" s="387"/>
    </row>
    <row r="66" spans="12:32" ht="15.75" thickBot="1" x14ac:dyDescent="0.3">
      <c r="L66" s="678"/>
      <c r="M66" s="411"/>
      <c r="N66" s="422"/>
      <c r="O66" s="413"/>
      <c r="P66" s="341"/>
      <c r="Q66" s="415"/>
      <c r="R66" s="309"/>
      <c r="S66" s="653"/>
      <c r="T66" s="417"/>
      <c r="U66" s="676"/>
      <c r="V66" s="672"/>
      <c r="W66" s="674"/>
      <c r="X66" s="411"/>
      <c r="Y66" s="386"/>
      <c r="Z66" s="302"/>
      <c r="AA66" s="676"/>
      <c r="AB66" s="672"/>
      <c r="AC66" s="674"/>
      <c r="AD66" s="411"/>
      <c r="AE66" s="386"/>
      <c r="AF66" s="302"/>
    </row>
    <row r="67" spans="12:32" x14ac:dyDescent="0.25">
      <c r="L67" s="677"/>
      <c r="M67" s="410"/>
      <c r="N67" s="422"/>
      <c r="O67" s="412" t="s">
        <v>300</v>
      </c>
      <c r="P67" s="339"/>
      <c r="Q67" s="414">
        <v>8</v>
      </c>
      <c r="R67" s="504"/>
      <c r="S67" s="652" t="s">
        <v>299</v>
      </c>
      <c r="T67" s="416">
        <f>(40*L67)</f>
        <v>0</v>
      </c>
      <c r="U67" s="675"/>
      <c r="V67" s="671"/>
      <c r="W67" s="673"/>
      <c r="X67" s="410"/>
      <c r="Y67" s="385"/>
      <c r="Z67" s="387"/>
      <c r="AA67" s="675"/>
      <c r="AB67" s="671"/>
      <c r="AC67" s="673"/>
      <c r="AD67" s="410"/>
      <c r="AE67" s="385"/>
      <c r="AF67" s="387"/>
    </row>
    <row r="68" spans="12:32" ht="15.75" thickBot="1" x14ac:dyDescent="0.3">
      <c r="L68" s="678"/>
      <c r="M68" s="411"/>
      <c r="N68" s="422"/>
      <c r="O68" s="413"/>
      <c r="P68" s="341"/>
      <c r="Q68" s="415"/>
      <c r="R68" s="309"/>
      <c r="S68" s="653"/>
      <c r="T68" s="417"/>
      <c r="U68" s="676"/>
      <c r="V68" s="672"/>
      <c r="W68" s="674"/>
      <c r="X68" s="411"/>
      <c r="Y68" s="386"/>
      <c r="Z68" s="302"/>
      <c r="AA68" s="676"/>
      <c r="AB68" s="672"/>
      <c r="AC68" s="674"/>
      <c r="AD68" s="411"/>
      <c r="AE68" s="386"/>
      <c r="AF68" s="302"/>
    </row>
    <row r="69" spans="12:32" x14ac:dyDescent="0.25">
      <c r="L69" s="677"/>
      <c r="M69" s="410"/>
      <c r="N69" s="422"/>
      <c r="O69" s="412" t="s">
        <v>290</v>
      </c>
      <c r="P69" s="339"/>
      <c r="Q69" s="414">
        <v>8</v>
      </c>
      <c r="R69" s="410"/>
      <c r="S69" s="385" t="s">
        <v>289</v>
      </c>
      <c r="T69" s="416">
        <f>(40*L69)</f>
        <v>0</v>
      </c>
      <c r="U69" s="675"/>
      <c r="V69" s="671"/>
      <c r="W69" s="673"/>
      <c r="X69" s="410"/>
      <c r="Y69" s="385"/>
      <c r="Z69" s="387"/>
      <c r="AA69" s="675"/>
      <c r="AB69" s="671"/>
      <c r="AC69" s="673"/>
      <c r="AD69" s="410"/>
      <c r="AE69" s="385"/>
      <c r="AF69" s="387"/>
    </row>
    <row r="70" spans="12:32" ht="15.75" thickBot="1" x14ac:dyDescent="0.3">
      <c r="L70" s="678"/>
      <c r="M70" s="411"/>
      <c r="N70" s="422"/>
      <c r="O70" s="413"/>
      <c r="P70" s="341"/>
      <c r="Q70" s="415"/>
      <c r="R70" s="411"/>
      <c r="S70" s="386"/>
      <c r="T70" s="417"/>
      <c r="U70" s="676"/>
      <c r="V70" s="672"/>
      <c r="W70" s="674"/>
      <c r="X70" s="411"/>
      <c r="Y70" s="386"/>
      <c r="Z70" s="302"/>
      <c r="AA70" s="676"/>
      <c r="AB70" s="672"/>
      <c r="AC70" s="674"/>
      <c r="AD70" s="411"/>
      <c r="AE70" s="386"/>
      <c r="AF70" s="302"/>
    </row>
    <row r="71" spans="12:32" x14ac:dyDescent="0.25">
      <c r="L71" s="677"/>
      <c r="M71" s="410"/>
      <c r="N71" s="422"/>
      <c r="O71" s="412" t="s">
        <v>293</v>
      </c>
      <c r="P71" s="339"/>
      <c r="Q71" s="414">
        <v>8</v>
      </c>
      <c r="R71" s="410"/>
      <c r="S71" s="385" t="s">
        <v>292</v>
      </c>
      <c r="T71" s="416">
        <f>(40*L71)</f>
        <v>0</v>
      </c>
      <c r="U71" s="675"/>
      <c r="V71" s="671"/>
      <c r="W71" s="673"/>
      <c r="X71" s="410"/>
      <c r="Y71" s="385"/>
      <c r="Z71" s="387"/>
      <c r="AA71" s="675"/>
      <c r="AB71" s="671"/>
      <c r="AC71" s="673"/>
      <c r="AD71" s="410"/>
      <c r="AE71" s="385"/>
      <c r="AF71" s="387"/>
    </row>
    <row r="72" spans="12:32" ht="15.75" thickBot="1" x14ac:dyDescent="0.3">
      <c r="L72" s="678"/>
      <c r="M72" s="411"/>
      <c r="N72" s="422"/>
      <c r="O72" s="413"/>
      <c r="P72" s="341"/>
      <c r="Q72" s="415"/>
      <c r="R72" s="411"/>
      <c r="S72" s="386"/>
      <c r="T72" s="417"/>
      <c r="U72" s="676"/>
      <c r="V72" s="672"/>
      <c r="W72" s="674"/>
      <c r="X72" s="411"/>
      <c r="Y72" s="386"/>
      <c r="Z72" s="302"/>
      <c r="AA72" s="676"/>
      <c r="AB72" s="672"/>
      <c r="AC72" s="674"/>
      <c r="AD72" s="411"/>
      <c r="AE72" s="386"/>
      <c r="AF72" s="302"/>
    </row>
    <row r="73" spans="12:32" x14ac:dyDescent="0.25">
      <c r="L73" s="677"/>
      <c r="M73" s="410"/>
      <c r="N73" s="422"/>
      <c r="O73" s="412" t="s">
        <v>305</v>
      </c>
      <c r="P73" s="339"/>
      <c r="Q73" s="414">
        <v>8</v>
      </c>
      <c r="R73" s="410"/>
      <c r="S73" s="385" t="s">
        <v>306</v>
      </c>
      <c r="T73" s="416">
        <f>(40*L73)</f>
        <v>0</v>
      </c>
      <c r="U73" s="675"/>
      <c r="V73" s="671"/>
      <c r="W73" s="673"/>
      <c r="X73" s="410"/>
      <c r="Y73" s="385"/>
      <c r="Z73" s="387"/>
      <c r="AA73" s="675"/>
      <c r="AB73" s="671"/>
      <c r="AC73" s="673"/>
      <c r="AD73" s="410"/>
      <c r="AE73" s="385"/>
      <c r="AF73" s="387"/>
    </row>
    <row r="74" spans="12:32" ht="15.75" thickBot="1" x14ac:dyDescent="0.3">
      <c r="L74" s="678"/>
      <c r="M74" s="411"/>
      <c r="N74" s="422"/>
      <c r="O74" s="413"/>
      <c r="P74" s="341"/>
      <c r="Q74" s="415"/>
      <c r="R74" s="411"/>
      <c r="S74" s="386"/>
      <c r="T74" s="417"/>
      <c r="U74" s="676"/>
      <c r="V74" s="672"/>
      <c r="W74" s="674"/>
      <c r="X74" s="411"/>
      <c r="Y74" s="386"/>
      <c r="Z74" s="302"/>
      <c r="AA74" s="676"/>
      <c r="AB74" s="672"/>
      <c r="AC74" s="674"/>
      <c r="AD74" s="411"/>
      <c r="AE74" s="386"/>
      <c r="AF74" s="302"/>
    </row>
    <row r="75" spans="12:32" x14ac:dyDescent="0.25">
      <c r="L75" s="677"/>
      <c r="M75" s="410"/>
      <c r="N75" s="422"/>
      <c r="O75" s="412"/>
      <c r="P75" s="339"/>
      <c r="Q75" s="414"/>
      <c r="R75" s="410"/>
      <c r="S75" s="385"/>
      <c r="T75" s="387"/>
      <c r="U75" s="675"/>
      <c r="V75" s="671"/>
      <c r="W75" s="673"/>
      <c r="X75" s="410"/>
      <c r="Y75" s="385"/>
      <c r="Z75" s="387"/>
      <c r="AA75" s="675"/>
      <c r="AB75" s="671"/>
      <c r="AC75" s="673"/>
      <c r="AD75" s="410"/>
      <c r="AE75" s="385"/>
      <c r="AF75" s="387"/>
    </row>
    <row r="76" spans="12:32" ht="15.75" thickBot="1" x14ac:dyDescent="0.3">
      <c r="L76" s="678"/>
      <c r="M76" s="411"/>
      <c r="N76" s="422"/>
      <c r="O76" s="413"/>
      <c r="P76" s="341"/>
      <c r="Q76" s="415"/>
      <c r="R76" s="411"/>
      <c r="S76" s="386"/>
      <c r="T76" s="302"/>
      <c r="U76" s="676"/>
      <c r="V76" s="672"/>
      <c r="W76" s="674"/>
      <c r="X76" s="411"/>
      <c r="Y76" s="386"/>
      <c r="Z76" s="302"/>
      <c r="AA76" s="676"/>
      <c r="AB76" s="672"/>
      <c r="AC76" s="674"/>
      <c r="AD76" s="411"/>
      <c r="AE76" s="386"/>
      <c r="AF76" s="302"/>
    </row>
    <row r="77" spans="12:32" x14ac:dyDescent="0.25">
      <c r="L77" s="677"/>
      <c r="M77" s="410"/>
      <c r="N77" s="422"/>
      <c r="O77" s="412"/>
      <c r="P77" s="339"/>
      <c r="Q77" s="414"/>
      <c r="R77" s="410"/>
      <c r="S77" s="385"/>
      <c r="T77" s="387"/>
      <c r="U77" s="675"/>
      <c r="V77" s="671"/>
      <c r="W77" s="673"/>
      <c r="X77" s="410"/>
      <c r="Y77" s="385"/>
      <c r="Z77" s="387"/>
      <c r="AA77" s="675"/>
      <c r="AB77" s="671"/>
      <c r="AC77" s="673"/>
      <c r="AD77" s="410"/>
      <c r="AE77" s="385"/>
      <c r="AF77" s="387"/>
    </row>
    <row r="78" spans="12:32" ht="15.75" thickBot="1" x14ac:dyDescent="0.3">
      <c r="L78" s="678"/>
      <c r="M78" s="411"/>
      <c r="N78" s="422"/>
      <c r="O78" s="413"/>
      <c r="P78" s="341"/>
      <c r="Q78" s="415"/>
      <c r="R78" s="411"/>
      <c r="S78" s="386"/>
      <c r="T78" s="302"/>
      <c r="U78" s="676"/>
      <c r="V78" s="672"/>
      <c r="W78" s="674"/>
      <c r="X78" s="411"/>
      <c r="Y78" s="386"/>
      <c r="Z78" s="302"/>
      <c r="AA78" s="676"/>
      <c r="AB78" s="672"/>
      <c r="AC78" s="674"/>
      <c r="AD78" s="411"/>
      <c r="AE78" s="386"/>
      <c r="AF78" s="302"/>
    </row>
    <row r="79" spans="12:32" x14ac:dyDescent="0.25">
      <c r="L79" s="677"/>
      <c r="M79" s="410"/>
      <c r="N79" s="422"/>
      <c r="O79" s="412"/>
      <c r="P79" s="339"/>
      <c r="Q79" s="414"/>
      <c r="R79" s="410"/>
      <c r="S79" s="385"/>
      <c r="T79" s="387"/>
      <c r="U79" s="675"/>
      <c r="V79" s="671"/>
      <c r="W79" s="673"/>
      <c r="X79" s="410"/>
      <c r="Y79" s="385"/>
      <c r="Z79" s="387"/>
      <c r="AA79" s="675"/>
      <c r="AB79" s="671"/>
      <c r="AC79" s="673"/>
      <c r="AD79" s="410"/>
      <c r="AE79" s="385"/>
      <c r="AF79" s="387"/>
    </row>
    <row r="80" spans="12:32" ht="15.75" thickBot="1" x14ac:dyDescent="0.3">
      <c r="L80" s="678"/>
      <c r="M80" s="411"/>
      <c r="N80" s="386"/>
      <c r="O80" s="413"/>
      <c r="P80" s="341"/>
      <c r="Q80" s="415"/>
      <c r="R80" s="411"/>
      <c r="S80" s="386"/>
      <c r="T80" s="302"/>
      <c r="U80" s="676"/>
      <c r="V80" s="672"/>
      <c r="W80" s="674"/>
      <c r="X80" s="411"/>
      <c r="Y80" s="386"/>
      <c r="Z80" s="302"/>
      <c r="AA80" s="676"/>
      <c r="AB80" s="672"/>
      <c r="AC80" s="674"/>
      <c r="AD80" s="411"/>
      <c r="AE80" s="386"/>
      <c r="AF80" s="302"/>
    </row>
    <row r="84" spans="12:32" s="60" customFormat="1" x14ac:dyDescent="0.25"/>
    <row r="85" spans="12:32" ht="15.75" thickBot="1" x14ac:dyDescent="0.3"/>
    <row r="86" spans="12:32" ht="45.75" thickBot="1" x14ac:dyDescent="0.3">
      <c r="L86" s="681" t="s">
        <v>103</v>
      </c>
      <c r="M86" s="682"/>
      <c r="N86" s="61" t="s">
        <v>303</v>
      </c>
      <c r="O86" s="683" t="s">
        <v>82</v>
      </c>
      <c r="P86" s="684"/>
      <c r="Q86" s="62" t="s">
        <v>102</v>
      </c>
      <c r="R86" s="685" t="s">
        <v>83</v>
      </c>
      <c r="S86" s="686"/>
      <c r="T86" s="686"/>
      <c r="U86" s="686"/>
      <c r="V86" s="686"/>
      <c r="W86" s="686"/>
      <c r="X86" s="686"/>
      <c r="Y86" s="686"/>
      <c r="Z86" s="686"/>
      <c r="AA86" s="686"/>
      <c r="AB86" s="686"/>
      <c r="AC86" s="686"/>
      <c r="AD86" s="686"/>
      <c r="AE86" s="686"/>
      <c r="AF86" s="687"/>
    </row>
    <row r="87" spans="12:32" x14ac:dyDescent="0.25">
      <c r="L87" s="677"/>
      <c r="M87" s="410"/>
      <c r="N87" s="385">
        <v>2</v>
      </c>
      <c r="O87" s="412" t="s">
        <v>310</v>
      </c>
      <c r="P87" s="339"/>
      <c r="Q87" s="414">
        <v>10</v>
      </c>
      <c r="R87" s="410"/>
      <c r="S87" s="385" t="s">
        <v>223</v>
      </c>
      <c r="T87" s="387">
        <f>(30*L87)</f>
        <v>0</v>
      </c>
      <c r="U87" s="675"/>
      <c r="V87" s="671"/>
      <c r="W87" s="673"/>
      <c r="X87" s="410"/>
      <c r="Y87" s="385"/>
      <c r="Z87" s="387"/>
      <c r="AA87" s="675"/>
      <c r="AB87" s="671"/>
      <c r="AC87" s="673"/>
      <c r="AD87" s="410"/>
      <c r="AE87" s="385"/>
      <c r="AF87" s="387"/>
    </row>
    <row r="88" spans="12:32" ht="38.25" customHeight="1" thickBot="1" x14ac:dyDescent="0.3">
      <c r="L88" s="678"/>
      <c r="M88" s="411"/>
      <c r="N88" s="386"/>
      <c r="O88" s="413"/>
      <c r="P88" s="341"/>
      <c r="Q88" s="415"/>
      <c r="R88" s="411"/>
      <c r="S88" s="386"/>
      <c r="T88" s="302"/>
      <c r="U88" s="676"/>
      <c r="V88" s="672"/>
      <c r="W88" s="674"/>
      <c r="X88" s="411"/>
      <c r="Y88" s="386"/>
      <c r="Z88" s="302"/>
      <c r="AA88" s="676"/>
      <c r="AB88" s="672"/>
      <c r="AC88" s="674"/>
      <c r="AD88" s="411"/>
      <c r="AE88" s="386"/>
      <c r="AF88" s="302"/>
    </row>
    <row r="89" spans="12:32" x14ac:dyDescent="0.25">
      <c r="L89" s="677"/>
      <c r="M89" s="410"/>
      <c r="N89" s="385">
        <v>4</v>
      </c>
      <c r="O89" s="412" t="s">
        <v>311</v>
      </c>
      <c r="P89" s="339"/>
      <c r="Q89" s="414">
        <v>10</v>
      </c>
      <c r="R89" s="410"/>
      <c r="S89" s="385" t="s">
        <v>317</v>
      </c>
      <c r="T89" s="387">
        <f>(30*L89)</f>
        <v>0</v>
      </c>
      <c r="U89" s="675"/>
      <c r="V89" s="671"/>
      <c r="W89" s="673"/>
      <c r="X89" s="410"/>
      <c r="Y89" s="385"/>
      <c r="Z89" s="387"/>
      <c r="AA89" s="675"/>
      <c r="AB89" s="671"/>
      <c r="AC89" s="673"/>
      <c r="AD89" s="410"/>
      <c r="AE89" s="385"/>
      <c r="AF89" s="387"/>
    </row>
    <row r="90" spans="12:32" ht="31.5" customHeight="1" thickBot="1" x14ac:dyDescent="0.3">
      <c r="L90" s="678"/>
      <c r="M90" s="411"/>
      <c r="N90" s="386"/>
      <c r="O90" s="413"/>
      <c r="P90" s="341"/>
      <c r="Q90" s="415"/>
      <c r="R90" s="411"/>
      <c r="S90" s="386"/>
      <c r="T90" s="302"/>
      <c r="U90" s="676"/>
      <c r="V90" s="672"/>
      <c r="W90" s="674"/>
      <c r="X90" s="411"/>
      <c r="Y90" s="386"/>
      <c r="Z90" s="302"/>
      <c r="AA90" s="676"/>
      <c r="AB90" s="672"/>
      <c r="AC90" s="674"/>
      <c r="AD90" s="411"/>
      <c r="AE90" s="386"/>
      <c r="AF90" s="302"/>
    </row>
    <row r="91" spans="12:32" x14ac:dyDescent="0.25">
      <c r="L91" s="677"/>
      <c r="M91" s="410"/>
      <c r="N91" s="385">
        <v>10</v>
      </c>
      <c r="O91" s="412" t="s">
        <v>308</v>
      </c>
      <c r="P91" s="339"/>
      <c r="Q91" s="414">
        <v>10</v>
      </c>
      <c r="R91" s="410"/>
      <c r="S91" s="385" t="s">
        <v>310</v>
      </c>
      <c r="T91" s="387">
        <f>(30*L91)</f>
        <v>0</v>
      </c>
      <c r="U91" s="675"/>
      <c r="V91" s="671"/>
      <c r="W91" s="673"/>
      <c r="X91" s="410"/>
      <c r="Y91" s="385"/>
      <c r="Z91" s="387"/>
      <c r="AA91" s="675"/>
      <c r="AB91" s="671"/>
      <c r="AC91" s="673"/>
      <c r="AD91" s="410"/>
      <c r="AE91" s="385"/>
      <c r="AF91" s="387"/>
    </row>
    <row r="92" spans="12:32" ht="35.25" customHeight="1" thickBot="1" x14ac:dyDescent="0.3">
      <c r="L92" s="678"/>
      <c r="M92" s="411"/>
      <c r="N92" s="386"/>
      <c r="O92" s="413"/>
      <c r="P92" s="341"/>
      <c r="Q92" s="415"/>
      <c r="R92" s="411"/>
      <c r="S92" s="386"/>
      <c r="T92" s="302"/>
      <c r="U92" s="676"/>
      <c r="V92" s="672"/>
      <c r="W92" s="674"/>
      <c r="X92" s="411"/>
      <c r="Y92" s="386"/>
      <c r="Z92" s="302"/>
      <c r="AA92" s="676"/>
      <c r="AB92" s="672"/>
      <c r="AC92" s="674"/>
      <c r="AD92" s="411"/>
      <c r="AE92" s="386"/>
      <c r="AF92" s="302"/>
    </row>
    <row r="93" spans="12:32" x14ac:dyDescent="0.25">
      <c r="L93" s="677"/>
      <c r="M93" s="410"/>
      <c r="N93" s="385">
        <v>11</v>
      </c>
      <c r="O93" s="412" t="s">
        <v>312</v>
      </c>
      <c r="P93" s="339"/>
      <c r="Q93" s="414">
        <v>10</v>
      </c>
      <c r="R93" s="410"/>
      <c r="S93" s="385" t="s">
        <v>318</v>
      </c>
      <c r="T93" s="387">
        <f>(30*L93)</f>
        <v>0</v>
      </c>
      <c r="U93" s="675"/>
      <c r="V93" s="671"/>
      <c r="W93" s="673"/>
      <c r="X93" s="410"/>
      <c r="Y93" s="385"/>
      <c r="Z93" s="387"/>
      <c r="AA93" s="675"/>
      <c r="AB93" s="671"/>
      <c r="AC93" s="673"/>
      <c r="AD93" s="410"/>
      <c r="AE93" s="385"/>
      <c r="AF93" s="387"/>
    </row>
    <row r="94" spans="12:32" ht="33.75" customHeight="1" thickBot="1" x14ac:dyDescent="0.3">
      <c r="L94" s="678"/>
      <c r="M94" s="411"/>
      <c r="N94" s="386"/>
      <c r="O94" s="413"/>
      <c r="P94" s="341"/>
      <c r="Q94" s="415"/>
      <c r="R94" s="411"/>
      <c r="S94" s="386"/>
      <c r="T94" s="302"/>
      <c r="U94" s="676"/>
      <c r="V94" s="672"/>
      <c r="W94" s="674"/>
      <c r="X94" s="411"/>
      <c r="Y94" s="386"/>
      <c r="Z94" s="302"/>
      <c r="AA94" s="676"/>
      <c r="AB94" s="672"/>
      <c r="AC94" s="674"/>
      <c r="AD94" s="411"/>
      <c r="AE94" s="386"/>
      <c r="AF94" s="302"/>
    </row>
    <row r="95" spans="12:32" x14ac:dyDescent="0.25">
      <c r="L95" s="677"/>
      <c r="M95" s="410"/>
      <c r="N95" s="385">
        <v>14</v>
      </c>
      <c r="O95" s="412" t="s">
        <v>307</v>
      </c>
      <c r="P95" s="339"/>
      <c r="Q95" s="414">
        <v>10</v>
      </c>
      <c r="R95" s="410"/>
      <c r="S95" s="385" t="s">
        <v>311</v>
      </c>
      <c r="T95" s="387">
        <f>(30*L95)</f>
        <v>0</v>
      </c>
      <c r="U95" s="675"/>
      <c r="V95" s="671"/>
      <c r="W95" s="673"/>
      <c r="X95" s="410"/>
      <c r="Y95" s="385"/>
      <c r="Z95" s="387"/>
      <c r="AA95" s="675"/>
      <c r="AB95" s="671"/>
      <c r="AC95" s="673"/>
      <c r="AD95" s="410"/>
      <c r="AE95" s="385"/>
      <c r="AF95" s="387"/>
    </row>
    <row r="96" spans="12:32" ht="30" customHeight="1" thickBot="1" x14ac:dyDescent="0.3">
      <c r="L96" s="678"/>
      <c r="M96" s="411"/>
      <c r="N96" s="386"/>
      <c r="O96" s="413"/>
      <c r="P96" s="341"/>
      <c r="Q96" s="415"/>
      <c r="R96" s="411"/>
      <c r="S96" s="386"/>
      <c r="T96" s="302"/>
      <c r="U96" s="676"/>
      <c r="V96" s="672"/>
      <c r="W96" s="674"/>
      <c r="X96" s="411"/>
      <c r="Y96" s="386"/>
      <c r="Z96" s="302"/>
      <c r="AA96" s="676"/>
      <c r="AB96" s="672"/>
      <c r="AC96" s="674"/>
      <c r="AD96" s="411"/>
      <c r="AE96" s="386"/>
      <c r="AF96" s="302"/>
    </row>
    <row r="97" spans="12:32" x14ac:dyDescent="0.25">
      <c r="L97" s="677"/>
      <c r="M97" s="410"/>
      <c r="N97" s="385">
        <v>20</v>
      </c>
      <c r="O97" s="412" t="s">
        <v>313</v>
      </c>
      <c r="P97" s="339"/>
      <c r="Q97" s="414">
        <v>10</v>
      </c>
      <c r="R97" s="410"/>
      <c r="S97" s="385" t="s">
        <v>308</v>
      </c>
      <c r="T97" s="387">
        <f>(40*L97)</f>
        <v>0</v>
      </c>
      <c r="U97" s="675"/>
      <c r="V97" s="671"/>
      <c r="W97" s="673"/>
      <c r="X97" s="410"/>
      <c r="Y97" s="385"/>
      <c r="Z97" s="387"/>
      <c r="AA97" s="675"/>
      <c r="AB97" s="671"/>
      <c r="AC97" s="673"/>
      <c r="AD97" s="410"/>
      <c r="AE97" s="385"/>
      <c r="AF97" s="387"/>
    </row>
    <row r="98" spans="12:32" ht="36.75" customHeight="1" thickBot="1" x14ac:dyDescent="0.3">
      <c r="L98" s="678"/>
      <c r="M98" s="411"/>
      <c r="N98" s="386"/>
      <c r="O98" s="413"/>
      <c r="P98" s="341"/>
      <c r="Q98" s="415"/>
      <c r="R98" s="411"/>
      <c r="S98" s="386"/>
      <c r="T98" s="302"/>
      <c r="U98" s="676"/>
      <c r="V98" s="672"/>
      <c r="W98" s="674"/>
      <c r="X98" s="411"/>
      <c r="Y98" s="386"/>
      <c r="Z98" s="302"/>
      <c r="AA98" s="676"/>
      <c r="AB98" s="672"/>
      <c r="AC98" s="674"/>
      <c r="AD98" s="411"/>
      <c r="AE98" s="386"/>
      <c r="AF98" s="302"/>
    </row>
    <row r="99" spans="12:32" x14ac:dyDescent="0.25">
      <c r="L99" s="677"/>
      <c r="M99" s="410"/>
      <c r="N99" s="385">
        <v>21</v>
      </c>
      <c r="O99" s="412" t="s">
        <v>309</v>
      </c>
      <c r="P99" s="339"/>
      <c r="Q99" s="414">
        <v>10</v>
      </c>
      <c r="R99" s="410"/>
      <c r="S99" s="385" t="s">
        <v>312</v>
      </c>
      <c r="T99" s="387">
        <f>(30*L99)</f>
        <v>0</v>
      </c>
      <c r="U99" s="675"/>
      <c r="V99" s="671"/>
      <c r="W99" s="673"/>
      <c r="X99" s="410"/>
      <c r="Y99" s="385"/>
      <c r="Z99" s="387"/>
      <c r="AA99" s="675"/>
      <c r="AB99" s="671"/>
      <c r="AC99" s="673"/>
      <c r="AD99" s="410"/>
      <c r="AE99" s="385"/>
      <c r="AF99" s="387"/>
    </row>
    <row r="100" spans="12:32" ht="33.75" customHeight="1" thickBot="1" x14ac:dyDescent="0.3">
      <c r="L100" s="678"/>
      <c r="M100" s="411"/>
      <c r="N100" s="386"/>
      <c r="O100" s="413"/>
      <c r="P100" s="341"/>
      <c r="Q100" s="415"/>
      <c r="R100" s="411"/>
      <c r="S100" s="386"/>
      <c r="T100" s="302"/>
      <c r="U100" s="676"/>
      <c r="V100" s="672"/>
      <c r="W100" s="674"/>
      <c r="X100" s="411"/>
      <c r="Y100" s="386"/>
      <c r="Z100" s="302"/>
      <c r="AA100" s="676"/>
      <c r="AB100" s="672"/>
      <c r="AC100" s="674"/>
      <c r="AD100" s="411"/>
      <c r="AE100" s="386"/>
      <c r="AF100" s="302"/>
    </row>
    <row r="101" spans="12:32" x14ac:dyDescent="0.25">
      <c r="L101" s="677"/>
      <c r="M101" s="410"/>
      <c r="N101" s="385">
        <v>24</v>
      </c>
      <c r="O101" s="412" t="s">
        <v>314</v>
      </c>
      <c r="P101" s="339"/>
      <c r="Q101" s="414">
        <v>10</v>
      </c>
      <c r="R101" s="410"/>
      <c r="S101" s="385" t="s">
        <v>307</v>
      </c>
      <c r="T101" s="387">
        <f>(40*L101)</f>
        <v>0</v>
      </c>
      <c r="U101" s="675"/>
      <c r="V101" s="671"/>
      <c r="W101" s="673"/>
      <c r="X101" s="410"/>
      <c r="Y101" s="385"/>
      <c r="Z101" s="387"/>
      <c r="AA101" s="675"/>
      <c r="AB101" s="671"/>
      <c r="AC101" s="673"/>
      <c r="AD101" s="410"/>
      <c r="AE101" s="385"/>
      <c r="AF101" s="387"/>
    </row>
    <row r="102" spans="12:32" ht="31.5" customHeight="1" thickBot="1" x14ac:dyDescent="0.3">
      <c r="L102" s="678"/>
      <c r="M102" s="411"/>
      <c r="N102" s="386"/>
      <c r="O102" s="413"/>
      <c r="P102" s="341"/>
      <c r="Q102" s="415"/>
      <c r="R102" s="411"/>
      <c r="S102" s="386"/>
      <c r="T102" s="302"/>
      <c r="U102" s="676"/>
      <c r="V102" s="672"/>
      <c r="W102" s="674"/>
      <c r="X102" s="411"/>
      <c r="Y102" s="386"/>
      <c r="Z102" s="302"/>
      <c r="AA102" s="676"/>
      <c r="AB102" s="672"/>
      <c r="AC102" s="674"/>
      <c r="AD102" s="411"/>
      <c r="AE102" s="386"/>
      <c r="AF102" s="302"/>
    </row>
    <row r="103" spans="12:32" x14ac:dyDescent="0.25">
      <c r="L103" s="677"/>
      <c r="M103" s="410"/>
      <c r="N103" s="385">
        <v>30</v>
      </c>
      <c r="O103" s="412" t="s">
        <v>315</v>
      </c>
      <c r="P103" s="339"/>
      <c r="Q103" s="414">
        <v>10</v>
      </c>
      <c r="R103" s="410"/>
      <c r="S103" s="385" t="s">
        <v>313</v>
      </c>
      <c r="T103" s="387">
        <f>(60*L103)</f>
        <v>0</v>
      </c>
      <c r="U103" s="675"/>
      <c r="V103" s="671"/>
      <c r="W103" s="673"/>
      <c r="X103" s="410"/>
      <c r="Y103" s="385"/>
      <c r="Z103" s="387"/>
      <c r="AA103" s="675"/>
      <c r="AB103" s="671"/>
      <c r="AC103" s="673"/>
      <c r="AD103" s="410"/>
      <c r="AE103" s="385"/>
      <c r="AF103" s="387"/>
    </row>
    <row r="104" spans="12:32" ht="30.75" customHeight="1" thickBot="1" x14ac:dyDescent="0.3">
      <c r="L104" s="678"/>
      <c r="M104" s="411"/>
      <c r="N104" s="386"/>
      <c r="O104" s="413"/>
      <c r="P104" s="341"/>
      <c r="Q104" s="415"/>
      <c r="R104" s="411"/>
      <c r="S104" s="386"/>
      <c r="T104" s="302"/>
      <c r="U104" s="676"/>
      <c r="V104" s="672"/>
      <c r="W104" s="674"/>
      <c r="X104" s="411"/>
      <c r="Y104" s="386"/>
      <c r="Z104" s="302"/>
      <c r="AA104" s="676"/>
      <c r="AB104" s="672"/>
      <c r="AC104" s="674"/>
      <c r="AD104" s="411"/>
      <c r="AE104" s="386"/>
      <c r="AF104" s="302"/>
    </row>
    <row r="105" spans="12:32" x14ac:dyDescent="0.25">
      <c r="L105" s="677"/>
      <c r="M105" s="410"/>
      <c r="N105" s="385" t="s">
        <v>165</v>
      </c>
      <c r="O105" s="412" t="s">
        <v>316</v>
      </c>
      <c r="P105" s="339"/>
      <c r="Q105" s="414">
        <v>10</v>
      </c>
      <c r="R105" s="410"/>
      <c r="S105" s="385" t="s">
        <v>309</v>
      </c>
      <c r="T105" s="387">
        <f>(40*L105)</f>
        <v>0</v>
      </c>
      <c r="U105" s="675"/>
      <c r="V105" s="671"/>
      <c r="W105" s="673"/>
      <c r="X105" s="410"/>
      <c r="Y105" s="385"/>
      <c r="Z105" s="387"/>
      <c r="AA105" s="675"/>
      <c r="AB105" s="671"/>
      <c r="AC105" s="673"/>
      <c r="AD105" s="410"/>
      <c r="AE105" s="385"/>
      <c r="AF105" s="387"/>
    </row>
    <row r="106" spans="12:32" ht="34.5" customHeight="1" thickBot="1" x14ac:dyDescent="0.3">
      <c r="L106" s="678"/>
      <c r="M106" s="411"/>
      <c r="N106" s="386"/>
      <c r="O106" s="413"/>
      <c r="P106" s="341"/>
      <c r="Q106" s="415"/>
      <c r="R106" s="411"/>
      <c r="S106" s="386"/>
      <c r="T106" s="302"/>
      <c r="U106" s="676"/>
      <c r="V106" s="672"/>
      <c r="W106" s="674"/>
      <c r="X106" s="411"/>
      <c r="Y106" s="386"/>
      <c r="Z106" s="302"/>
      <c r="AA106" s="676"/>
      <c r="AB106" s="672"/>
      <c r="AC106" s="674"/>
      <c r="AD106" s="411"/>
      <c r="AE106" s="386"/>
      <c r="AF106" s="302"/>
    </row>
    <row r="107" spans="12:32" x14ac:dyDescent="0.25">
      <c r="L107" s="677"/>
      <c r="M107" s="410"/>
      <c r="N107" s="385"/>
      <c r="O107" s="412"/>
      <c r="P107" s="339"/>
      <c r="Q107" s="414"/>
      <c r="R107" s="410"/>
      <c r="S107" s="385"/>
      <c r="T107" s="387"/>
      <c r="U107" s="675"/>
      <c r="V107" s="671"/>
      <c r="W107" s="673"/>
      <c r="X107" s="410"/>
      <c r="Y107" s="385"/>
      <c r="Z107" s="387"/>
      <c r="AA107" s="675"/>
      <c r="AB107" s="671"/>
      <c r="AC107" s="673"/>
      <c r="AD107" s="410"/>
      <c r="AE107" s="385"/>
      <c r="AF107" s="387"/>
    </row>
    <row r="108" spans="12:32" ht="15.75" thickBot="1" x14ac:dyDescent="0.3">
      <c r="L108" s="678"/>
      <c r="M108" s="411"/>
      <c r="N108" s="386"/>
      <c r="O108" s="413"/>
      <c r="P108" s="341"/>
      <c r="Q108" s="415"/>
      <c r="R108" s="411"/>
      <c r="S108" s="386"/>
      <c r="T108" s="302"/>
      <c r="U108" s="676"/>
      <c r="V108" s="672"/>
      <c r="W108" s="674"/>
      <c r="X108" s="411"/>
      <c r="Y108" s="386"/>
      <c r="Z108" s="302"/>
      <c r="AA108" s="676"/>
      <c r="AB108" s="672"/>
      <c r="AC108" s="674"/>
      <c r="AD108" s="411"/>
      <c r="AE108" s="386"/>
      <c r="AF108" s="302"/>
    </row>
    <row r="109" spans="12:32" x14ac:dyDescent="0.25">
      <c r="L109" s="677"/>
      <c r="M109" s="410"/>
      <c r="N109" s="385"/>
      <c r="O109" s="412"/>
      <c r="P109" s="339"/>
      <c r="Q109" s="414"/>
      <c r="R109" s="410"/>
      <c r="S109" s="385"/>
      <c r="T109" s="387"/>
      <c r="U109" s="675"/>
      <c r="V109" s="671"/>
      <c r="W109" s="673"/>
      <c r="X109" s="410"/>
      <c r="Y109" s="385"/>
      <c r="Z109" s="387"/>
      <c r="AA109" s="675"/>
      <c r="AB109" s="671"/>
      <c r="AC109" s="673"/>
      <c r="AD109" s="410"/>
      <c r="AE109" s="385"/>
      <c r="AF109" s="387"/>
    </row>
    <row r="110" spans="12:32" ht="15.75" thickBot="1" x14ac:dyDescent="0.3">
      <c r="L110" s="678"/>
      <c r="M110" s="411"/>
      <c r="N110" s="386"/>
      <c r="O110" s="413"/>
      <c r="P110" s="341"/>
      <c r="Q110" s="415"/>
      <c r="R110" s="411"/>
      <c r="S110" s="386"/>
      <c r="T110" s="302"/>
      <c r="U110" s="676"/>
      <c r="V110" s="672"/>
      <c r="W110" s="674"/>
      <c r="X110" s="411"/>
      <c r="Y110" s="386"/>
      <c r="Z110" s="302"/>
      <c r="AA110" s="676"/>
      <c r="AB110" s="672"/>
      <c r="AC110" s="674"/>
      <c r="AD110" s="411"/>
      <c r="AE110" s="386"/>
      <c r="AF110" s="302"/>
    </row>
  </sheetData>
  <mergeCells count="785">
    <mergeCell ref="O46:P46"/>
    <mergeCell ref="O47:P47"/>
    <mergeCell ref="U24:U25"/>
    <mergeCell ref="Z22:Z23"/>
    <mergeCell ref="T22:T23"/>
    <mergeCell ref="U22:U23"/>
    <mergeCell ref="V22:V23"/>
    <mergeCell ref="W22:W23"/>
    <mergeCell ref="X22:X23"/>
    <mergeCell ref="Y22:Y23"/>
    <mergeCell ref="L21:M21"/>
    <mergeCell ref="O21:P21"/>
    <mergeCell ref="R21:AF21"/>
    <mergeCell ref="L22:L23"/>
    <mergeCell ref="M22:M23"/>
    <mergeCell ref="N22:N23"/>
    <mergeCell ref="O22:P23"/>
    <mergeCell ref="Q22:Q23"/>
    <mergeCell ref="R22:R23"/>
    <mergeCell ref="S22:S23"/>
    <mergeCell ref="AF22:AF23"/>
    <mergeCell ref="AA22:AA23"/>
    <mergeCell ref="AB22:AB23"/>
    <mergeCell ref="AC22:AC23"/>
    <mergeCell ref="AD22:AD23"/>
    <mergeCell ref="AE22:AE23"/>
    <mergeCell ref="AB24:AB25"/>
    <mergeCell ref="AC24:AC25"/>
    <mergeCell ref="AD24:AD25"/>
    <mergeCell ref="AE24:AE25"/>
    <mergeCell ref="AF24:AF25"/>
    <mergeCell ref="L26:L27"/>
    <mergeCell ref="M26:M27"/>
    <mergeCell ref="V24:V25"/>
    <mergeCell ref="W24:W25"/>
    <mergeCell ref="X24:X25"/>
    <mergeCell ref="Y24:Y25"/>
    <mergeCell ref="Z24:Z25"/>
    <mergeCell ref="AA24:AA25"/>
    <mergeCell ref="AD26:AD27"/>
    <mergeCell ref="AE26:AE27"/>
    <mergeCell ref="AF26:AF27"/>
    <mergeCell ref="Z26:Z27"/>
    <mergeCell ref="AA26:AA27"/>
    <mergeCell ref="AB26:AB27"/>
    <mergeCell ref="AC26:AC27"/>
    <mergeCell ref="L24:L25"/>
    <mergeCell ref="M24:M25"/>
    <mergeCell ref="N26:N27"/>
    <mergeCell ref="O26:P27"/>
    <mergeCell ref="L28:L29"/>
    <mergeCell ref="M28:M29"/>
    <mergeCell ref="N28:N29"/>
    <mergeCell ref="O28:P29"/>
    <mergeCell ref="Q28:Q29"/>
    <mergeCell ref="R28:R29"/>
    <mergeCell ref="S28:S29"/>
    <mergeCell ref="X26:X27"/>
    <mergeCell ref="Y26:Y27"/>
    <mergeCell ref="T26:T27"/>
    <mergeCell ref="U26:U27"/>
    <mergeCell ref="V26:V27"/>
    <mergeCell ref="W26:W27"/>
    <mergeCell ref="Q26:Q27"/>
    <mergeCell ref="R26:R27"/>
    <mergeCell ref="S26:S27"/>
    <mergeCell ref="AF28:AF29"/>
    <mergeCell ref="L30:L31"/>
    <mergeCell ref="M30:M31"/>
    <mergeCell ref="N30:N31"/>
    <mergeCell ref="O30:P31"/>
    <mergeCell ref="Q30:Q31"/>
    <mergeCell ref="R30:R31"/>
    <mergeCell ref="S30:S31"/>
    <mergeCell ref="T30:T31"/>
    <mergeCell ref="U30:U31"/>
    <mergeCell ref="Z28:Z29"/>
    <mergeCell ref="AA28:AA29"/>
    <mergeCell ref="AB28:AB29"/>
    <mergeCell ref="AC28:AC29"/>
    <mergeCell ref="AD28:AD29"/>
    <mergeCell ref="AE28:AE29"/>
    <mergeCell ref="T28:T29"/>
    <mergeCell ref="U28:U29"/>
    <mergeCell ref="V28:V29"/>
    <mergeCell ref="W28:W29"/>
    <mergeCell ref="X28:X29"/>
    <mergeCell ref="Y28:Y29"/>
    <mergeCell ref="AB30:AB31"/>
    <mergeCell ref="AC30:AC31"/>
    <mergeCell ref="AD30:AD31"/>
    <mergeCell ref="AE30:AE31"/>
    <mergeCell ref="AF30:AF31"/>
    <mergeCell ref="L32:L33"/>
    <mergeCell ref="M32:M33"/>
    <mergeCell ref="N32:N33"/>
    <mergeCell ref="O32:P33"/>
    <mergeCell ref="Q32:Q33"/>
    <mergeCell ref="V30:V31"/>
    <mergeCell ref="W30:W31"/>
    <mergeCell ref="X30:X31"/>
    <mergeCell ref="Y30:Y31"/>
    <mergeCell ref="Z30:Z31"/>
    <mergeCell ref="AA30:AA31"/>
    <mergeCell ref="AD32:AD33"/>
    <mergeCell ref="AE32:AE33"/>
    <mergeCell ref="AF32:AF33"/>
    <mergeCell ref="Z32:Z33"/>
    <mergeCell ref="AA32:AA33"/>
    <mergeCell ref="AB32:AB33"/>
    <mergeCell ref="AC32:AC33"/>
    <mergeCell ref="L34:L35"/>
    <mergeCell ref="M34:M35"/>
    <mergeCell ref="N34:N35"/>
    <mergeCell ref="O34:P35"/>
    <mergeCell ref="Q34:Q35"/>
    <mergeCell ref="R34:R35"/>
    <mergeCell ref="S34:S35"/>
    <mergeCell ref="X32:X33"/>
    <mergeCell ref="Y32:Y33"/>
    <mergeCell ref="R32:R33"/>
    <mergeCell ref="S32:S33"/>
    <mergeCell ref="T32:T33"/>
    <mergeCell ref="U32:U33"/>
    <mergeCell ref="V32:V33"/>
    <mergeCell ref="W32:W33"/>
    <mergeCell ref="AF34:AF35"/>
    <mergeCell ref="L36:L37"/>
    <mergeCell ref="M36:M37"/>
    <mergeCell ref="N36:N37"/>
    <mergeCell ref="O36:P37"/>
    <mergeCell ref="Q36:Q37"/>
    <mergeCell ref="R36:R37"/>
    <mergeCell ref="S36:S37"/>
    <mergeCell ref="T36:T37"/>
    <mergeCell ref="U36:U37"/>
    <mergeCell ref="Z34:Z35"/>
    <mergeCell ref="AA34:AA35"/>
    <mergeCell ref="AB34:AB35"/>
    <mergeCell ref="AC34:AC35"/>
    <mergeCell ref="AD34:AD35"/>
    <mergeCell ref="AE34:AE35"/>
    <mergeCell ref="T34:T35"/>
    <mergeCell ref="U34:U35"/>
    <mergeCell ref="V34:V35"/>
    <mergeCell ref="W34:W35"/>
    <mergeCell ref="X34:X35"/>
    <mergeCell ref="Y34:Y35"/>
    <mergeCell ref="AB36:AB37"/>
    <mergeCell ref="AC36:AC37"/>
    <mergeCell ref="AD36:AD37"/>
    <mergeCell ref="AE36:AE37"/>
    <mergeCell ref="AF36:AF37"/>
    <mergeCell ref="L38:L39"/>
    <mergeCell ref="M38:M39"/>
    <mergeCell ref="N38:N39"/>
    <mergeCell ref="O38:P39"/>
    <mergeCell ref="Q38:Q39"/>
    <mergeCell ref="V36:V37"/>
    <mergeCell ref="W36:W37"/>
    <mergeCell ref="X36:X37"/>
    <mergeCell ref="Y36:Y37"/>
    <mergeCell ref="Z36:Z37"/>
    <mergeCell ref="AA36:AA37"/>
    <mergeCell ref="AD38:AD39"/>
    <mergeCell ref="AE38:AE39"/>
    <mergeCell ref="AF38:AF39"/>
    <mergeCell ref="Z38:Z39"/>
    <mergeCell ref="AA38:AA39"/>
    <mergeCell ref="AB38:AB39"/>
    <mergeCell ref="AC38:AC39"/>
    <mergeCell ref="N40:N41"/>
    <mergeCell ref="O40:P41"/>
    <mergeCell ref="Q40:Q41"/>
    <mergeCell ref="R40:R41"/>
    <mergeCell ref="S40:S41"/>
    <mergeCell ref="X38:X39"/>
    <mergeCell ref="Y38:Y39"/>
    <mergeCell ref="R38:R39"/>
    <mergeCell ref="S38:S39"/>
    <mergeCell ref="T38:T39"/>
    <mergeCell ref="U38:U39"/>
    <mergeCell ref="V38:V39"/>
    <mergeCell ref="W38:W39"/>
    <mergeCell ref="AF40:AF41"/>
    <mergeCell ref="L42:L43"/>
    <mergeCell ref="M42:M43"/>
    <mergeCell ref="N42:N43"/>
    <mergeCell ref="O42:P43"/>
    <mergeCell ref="Q42:Q43"/>
    <mergeCell ref="R42:R43"/>
    <mergeCell ref="S42:S43"/>
    <mergeCell ref="T42:T43"/>
    <mergeCell ref="U42:U43"/>
    <mergeCell ref="Z40:Z41"/>
    <mergeCell ref="AA40:AA41"/>
    <mergeCell ref="AB40:AB41"/>
    <mergeCell ref="AC40:AC41"/>
    <mergeCell ref="AD40:AD41"/>
    <mergeCell ref="AE40:AE41"/>
    <mergeCell ref="T40:T41"/>
    <mergeCell ref="U40:U41"/>
    <mergeCell ref="V40:V41"/>
    <mergeCell ref="W40:W41"/>
    <mergeCell ref="X40:X41"/>
    <mergeCell ref="Y40:Y41"/>
    <mergeCell ref="L40:L41"/>
    <mergeCell ref="M40:M41"/>
    <mergeCell ref="W44:W45"/>
    <mergeCell ref="AB42:AB43"/>
    <mergeCell ref="AC42:AC43"/>
    <mergeCell ref="AD42:AD43"/>
    <mergeCell ref="AE42:AE43"/>
    <mergeCell ref="AF42:AF43"/>
    <mergeCell ref="L44:L45"/>
    <mergeCell ref="M44:M45"/>
    <mergeCell ref="N44:N45"/>
    <mergeCell ref="O44:P45"/>
    <mergeCell ref="Q44:Q45"/>
    <mergeCell ref="V42:V43"/>
    <mergeCell ref="W42:W43"/>
    <mergeCell ref="X42:X43"/>
    <mergeCell ref="Y42:Y43"/>
    <mergeCell ref="Z42:Z43"/>
    <mergeCell ref="AA42:AA43"/>
    <mergeCell ref="N48:N49"/>
    <mergeCell ref="O48:P49"/>
    <mergeCell ref="Q48:Q49"/>
    <mergeCell ref="R48:R49"/>
    <mergeCell ref="AD44:AD45"/>
    <mergeCell ref="AE44:AE45"/>
    <mergeCell ref="AF44:AF45"/>
    <mergeCell ref="N24:N25"/>
    <mergeCell ref="O24:P25"/>
    <mergeCell ref="Q24:Q25"/>
    <mergeCell ref="R24:R25"/>
    <mergeCell ref="S24:S25"/>
    <mergeCell ref="T24:T25"/>
    <mergeCell ref="X44:X45"/>
    <mergeCell ref="Y44:Y45"/>
    <mergeCell ref="Z44:Z45"/>
    <mergeCell ref="AA44:AA45"/>
    <mergeCell ref="AB44:AB45"/>
    <mergeCell ref="AC44:AC45"/>
    <mergeCell ref="R44:R45"/>
    <mergeCell ref="S44:S45"/>
    <mergeCell ref="T44:T45"/>
    <mergeCell ref="U44:U45"/>
    <mergeCell ref="V44:V45"/>
    <mergeCell ref="AE48:AE49"/>
    <mergeCell ref="AF48:AF49"/>
    <mergeCell ref="L50:L51"/>
    <mergeCell ref="M50:M51"/>
    <mergeCell ref="N50:N51"/>
    <mergeCell ref="O50:P51"/>
    <mergeCell ref="Q50:Q51"/>
    <mergeCell ref="R50:R51"/>
    <mergeCell ref="S50:S51"/>
    <mergeCell ref="T50:T51"/>
    <mergeCell ref="Y48:Y49"/>
    <mergeCell ref="Z48:Z49"/>
    <mergeCell ref="AA48:AA49"/>
    <mergeCell ref="AB48:AB49"/>
    <mergeCell ref="AC48:AC49"/>
    <mergeCell ref="AD48:AD49"/>
    <mergeCell ref="S48:S49"/>
    <mergeCell ref="T48:T49"/>
    <mergeCell ref="U48:U49"/>
    <mergeCell ref="V48:V49"/>
    <mergeCell ref="W48:W49"/>
    <mergeCell ref="X48:X49"/>
    <mergeCell ref="L48:L49"/>
    <mergeCell ref="M48:M49"/>
    <mergeCell ref="AA50:AA51"/>
    <mergeCell ref="AB50:AB51"/>
    <mergeCell ref="AC50:AC51"/>
    <mergeCell ref="AD50:AD51"/>
    <mergeCell ref="AE50:AE51"/>
    <mergeCell ref="AF50:AF51"/>
    <mergeCell ref="U50:U51"/>
    <mergeCell ref="V50:V51"/>
    <mergeCell ref="W50:W51"/>
    <mergeCell ref="X50:X51"/>
    <mergeCell ref="Y50:Y51"/>
    <mergeCell ref="Z50:Z51"/>
    <mergeCell ref="L54:L55"/>
    <mergeCell ref="M54:M55"/>
    <mergeCell ref="N54:N55"/>
    <mergeCell ref="O54:P55"/>
    <mergeCell ref="Q54:Q55"/>
    <mergeCell ref="R54:R55"/>
    <mergeCell ref="S54:S55"/>
    <mergeCell ref="T54:T55"/>
    <mergeCell ref="Y52:Y53"/>
    <mergeCell ref="S52:S53"/>
    <mergeCell ref="T52:T53"/>
    <mergeCell ref="U52:U53"/>
    <mergeCell ref="V52:V53"/>
    <mergeCell ref="W52:W53"/>
    <mergeCell ref="X52:X53"/>
    <mergeCell ref="L52:L53"/>
    <mergeCell ref="M52:M53"/>
    <mergeCell ref="N52:N53"/>
    <mergeCell ref="O52:P53"/>
    <mergeCell ref="Q52:Q53"/>
    <mergeCell ref="R52:R53"/>
    <mergeCell ref="AF54:AF55"/>
    <mergeCell ref="U54:U55"/>
    <mergeCell ref="V54:V55"/>
    <mergeCell ref="W54:W55"/>
    <mergeCell ref="X54:X55"/>
    <mergeCell ref="Y54:Y55"/>
    <mergeCell ref="Z54:Z55"/>
    <mergeCell ref="AE52:AE53"/>
    <mergeCell ref="AF52:AF53"/>
    <mergeCell ref="Z52:Z53"/>
    <mergeCell ref="AA52:AA53"/>
    <mergeCell ref="AB52:AB53"/>
    <mergeCell ref="AC52:AC53"/>
    <mergeCell ref="AD52:AD53"/>
    <mergeCell ref="O56:P57"/>
    <mergeCell ref="Q56:Q57"/>
    <mergeCell ref="R56:R57"/>
    <mergeCell ref="AA54:AA55"/>
    <mergeCell ref="AB54:AB55"/>
    <mergeCell ref="AC54:AC55"/>
    <mergeCell ref="AD54:AD55"/>
    <mergeCell ref="AE54:AE55"/>
    <mergeCell ref="AE56:AE57"/>
    <mergeCell ref="AF56:AF57"/>
    <mergeCell ref="L58:L59"/>
    <mergeCell ref="M58:M59"/>
    <mergeCell ref="N58:N59"/>
    <mergeCell ref="O58:P59"/>
    <mergeCell ref="Q58:Q59"/>
    <mergeCell ref="R58:R59"/>
    <mergeCell ref="S58:S59"/>
    <mergeCell ref="T58:T59"/>
    <mergeCell ref="Y56:Y57"/>
    <mergeCell ref="Z56:Z57"/>
    <mergeCell ref="AA56:AA57"/>
    <mergeCell ref="AB56:AB57"/>
    <mergeCell ref="AC56:AC57"/>
    <mergeCell ref="AD56:AD57"/>
    <mergeCell ref="S56:S57"/>
    <mergeCell ref="T56:T57"/>
    <mergeCell ref="U56:U57"/>
    <mergeCell ref="V56:V57"/>
    <mergeCell ref="W56:W57"/>
    <mergeCell ref="X56:X57"/>
    <mergeCell ref="L56:L57"/>
    <mergeCell ref="M56:M57"/>
    <mergeCell ref="N56:N57"/>
    <mergeCell ref="O60:P61"/>
    <mergeCell ref="Q60:Q61"/>
    <mergeCell ref="R60:R61"/>
    <mergeCell ref="AA58:AA59"/>
    <mergeCell ref="AB58:AB59"/>
    <mergeCell ref="AC58:AC59"/>
    <mergeCell ref="AD58:AD59"/>
    <mergeCell ref="AE58:AE59"/>
    <mergeCell ref="AF58:AF59"/>
    <mergeCell ref="U58:U59"/>
    <mergeCell ref="V58:V59"/>
    <mergeCell ref="W58:W59"/>
    <mergeCell ref="X58:X59"/>
    <mergeCell ref="Y58:Y59"/>
    <mergeCell ref="Z58:Z59"/>
    <mergeCell ref="AE60:AE61"/>
    <mergeCell ref="AF60:AF61"/>
    <mergeCell ref="L64:M64"/>
    <mergeCell ref="O64:P64"/>
    <mergeCell ref="R64:AF64"/>
    <mergeCell ref="L65:L66"/>
    <mergeCell ref="M65:M66"/>
    <mergeCell ref="O65:P66"/>
    <mergeCell ref="Q65:Q66"/>
    <mergeCell ref="Y60:Y61"/>
    <mergeCell ref="Z60:Z61"/>
    <mergeCell ref="AA60:AA61"/>
    <mergeCell ref="AB60:AB61"/>
    <mergeCell ref="AC60:AC61"/>
    <mergeCell ref="AD60:AD61"/>
    <mergeCell ref="S60:S61"/>
    <mergeCell ref="T60:T61"/>
    <mergeCell ref="U60:U61"/>
    <mergeCell ref="V60:V61"/>
    <mergeCell ref="W60:W61"/>
    <mergeCell ref="X60:X61"/>
    <mergeCell ref="L60:L61"/>
    <mergeCell ref="M60:M61"/>
    <mergeCell ref="N60:N61"/>
    <mergeCell ref="AD65:AD66"/>
    <mergeCell ref="AE65:AE66"/>
    <mergeCell ref="AF65:AF66"/>
    <mergeCell ref="L67:L68"/>
    <mergeCell ref="M67:M68"/>
    <mergeCell ref="O67:P68"/>
    <mergeCell ref="Q67:Q68"/>
    <mergeCell ref="R67:R68"/>
    <mergeCell ref="S67:S68"/>
    <mergeCell ref="X65:X66"/>
    <mergeCell ref="Y65:Y66"/>
    <mergeCell ref="Z65:Z66"/>
    <mergeCell ref="AA65:AA66"/>
    <mergeCell ref="AB65:AB66"/>
    <mergeCell ref="AC65:AC66"/>
    <mergeCell ref="R65:R66"/>
    <mergeCell ref="S65:S66"/>
    <mergeCell ref="T65:T66"/>
    <mergeCell ref="U65:U66"/>
    <mergeCell ref="V65:V66"/>
    <mergeCell ref="W65:W66"/>
    <mergeCell ref="AF67:AF68"/>
    <mergeCell ref="AA67:AA68"/>
    <mergeCell ref="AB67:AB68"/>
    <mergeCell ref="AC67:AC68"/>
    <mergeCell ref="AD67:AD68"/>
    <mergeCell ref="AE67:AE68"/>
    <mergeCell ref="T67:T68"/>
    <mergeCell ref="U67:U68"/>
    <mergeCell ref="V67:V68"/>
    <mergeCell ref="W67:W68"/>
    <mergeCell ref="X67:X68"/>
    <mergeCell ref="Y67:Y68"/>
    <mergeCell ref="AB69:AB70"/>
    <mergeCell ref="AC69:AC70"/>
    <mergeCell ref="AD69:AD70"/>
    <mergeCell ref="AE69:AE70"/>
    <mergeCell ref="T69:T70"/>
    <mergeCell ref="U69:U70"/>
    <mergeCell ref="Z67:Z68"/>
    <mergeCell ref="AF69:AF70"/>
    <mergeCell ref="L71:L72"/>
    <mergeCell ref="M71:M72"/>
    <mergeCell ref="O71:P72"/>
    <mergeCell ref="Q71:Q72"/>
    <mergeCell ref="V69:V70"/>
    <mergeCell ref="W69:W70"/>
    <mergeCell ref="X69:X70"/>
    <mergeCell ref="Y69:Y70"/>
    <mergeCell ref="Z69:Z70"/>
    <mergeCell ref="AA69:AA70"/>
    <mergeCell ref="AD71:AD72"/>
    <mergeCell ref="AE71:AE72"/>
    <mergeCell ref="AF71:AF72"/>
    <mergeCell ref="AA71:AA72"/>
    <mergeCell ref="AB71:AB72"/>
    <mergeCell ref="AC71:AC72"/>
    <mergeCell ref="L69:L70"/>
    <mergeCell ref="M69:M70"/>
    <mergeCell ref="O69:P70"/>
    <mergeCell ref="Q69:Q70"/>
    <mergeCell ref="R69:R70"/>
    <mergeCell ref="S69:S70"/>
    <mergeCell ref="L73:L74"/>
    <mergeCell ref="M73:M74"/>
    <mergeCell ref="O73:P74"/>
    <mergeCell ref="Q73:Q74"/>
    <mergeCell ref="R73:R74"/>
    <mergeCell ref="S73:S74"/>
    <mergeCell ref="X71:X72"/>
    <mergeCell ref="Y71:Y72"/>
    <mergeCell ref="Z71:Z72"/>
    <mergeCell ref="R71:R72"/>
    <mergeCell ref="S71:S72"/>
    <mergeCell ref="T71:T72"/>
    <mergeCell ref="U71:U72"/>
    <mergeCell ref="V71:V72"/>
    <mergeCell ref="W71:W72"/>
    <mergeCell ref="AF73:AF74"/>
    <mergeCell ref="L75:L76"/>
    <mergeCell ref="M75:M76"/>
    <mergeCell ref="O75:P76"/>
    <mergeCell ref="Q75:Q76"/>
    <mergeCell ref="R75:R76"/>
    <mergeCell ref="S75:S76"/>
    <mergeCell ref="T75:T76"/>
    <mergeCell ref="U75:U76"/>
    <mergeCell ref="Z73:Z74"/>
    <mergeCell ref="AA73:AA74"/>
    <mergeCell ref="AB73:AB74"/>
    <mergeCell ref="AC73:AC74"/>
    <mergeCell ref="AD73:AD74"/>
    <mergeCell ref="AE73:AE74"/>
    <mergeCell ref="T73:T74"/>
    <mergeCell ref="U73:U74"/>
    <mergeCell ref="V73:V74"/>
    <mergeCell ref="W73:W74"/>
    <mergeCell ref="X73:X74"/>
    <mergeCell ref="Y73:Y74"/>
    <mergeCell ref="AB75:AB76"/>
    <mergeCell ref="AC75:AC76"/>
    <mergeCell ref="AD75:AD76"/>
    <mergeCell ref="AE75:AE76"/>
    <mergeCell ref="AF75:AF76"/>
    <mergeCell ref="L77:L78"/>
    <mergeCell ref="M77:M78"/>
    <mergeCell ref="O77:P78"/>
    <mergeCell ref="Q77:Q78"/>
    <mergeCell ref="V75:V76"/>
    <mergeCell ref="W75:W76"/>
    <mergeCell ref="X75:X76"/>
    <mergeCell ref="Y75:Y76"/>
    <mergeCell ref="Z75:Z76"/>
    <mergeCell ref="AA75:AA76"/>
    <mergeCell ref="Q79:Q80"/>
    <mergeCell ref="R79:R80"/>
    <mergeCell ref="S79:S80"/>
    <mergeCell ref="X77:X78"/>
    <mergeCell ref="Y77:Y78"/>
    <mergeCell ref="Z77:Z78"/>
    <mergeCell ref="AA77:AA78"/>
    <mergeCell ref="AB77:AB78"/>
    <mergeCell ref="AC77:AC78"/>
    <mergeCell ref="R77:R78"/>
    <mergeCell ref="S77:S78"/>
    <mergeCell ref="T77:T78"/>
    <mergeCell ref="U77:U78"/>
    <mergeCell ref="V77:V78"/>
    <mergeCell ref="W77:W78"/>
    <mergeCell ref="AF79:AF80"/>
    <mergeCell ref="N65:N80"/>
    <mergeCell ref="A1:AF2"/>
    <mergeCell ref="L86:M86"/>
    <mergeCell ref="O86:P86"/>
    <mergeCell ref="R86:AF86"/>
    <mergeCell ref="Z79:Z80"/>
    <mergeCell ref="AA79:AA80"/>
    <mergeCell ref="AB79:AB80"/>
    <mergeCell ref="AC79:AC80"/>
    <mergeCell ref="AD79:AD80"/>
    <mergeCell ref="AE79:AE80"/>
    <mergeCell ref="T79:T80"/>
    <mergeCell ref="U79:U80"/>
    <mergeCell ref="V79:V80"/>
    <mergeCell ref="W79:W80"/>
    <mergeCell ref="X79:X80"/>
    <mergeCell ref="Y79:Y80"/>
    <mergeCell ref="AD77:AD78"/>
    <mergeCell ref="AE77:AE78"/>
    <mergeCell ref="AF77:AF78"/>
    <mergeCell ref="L79:L80"/>
    <mergeCell ref="M79:M80"/>
    <mergeCell ref="O79:P80"/>
    <mergeCell ref="L89:L90"/>
    <mergeCell ref="M89:M90"/>
    <mergeCell ref="N89:N90"/>
    <mergeCell ref="O89:P90"/>
    <mergeCell ref="Q89:Q90"/>
    <mergeCell ref="R89:R90"/>
    <mergeCell ref="S89:S90"/>
    <mergeCell ref="T89:T90"/>
    <mergeCell ref="Y87:Y88"/>
    <mergeCell ref="S87:S88"/>
    <mergeCell ref="T87:T88"/>
    <mergeCell ref="U87:U88"/>
    <mergeCell ref="V87:V88"/>
    <mergeCell ref="W87:W88"/>
    <mergeCell ref="X87:X88"/>
    <mergeCell ref="L87:L88"/>
    <mergeCell ref="M87:M88"/>
    <mergeCell ref="N87:N88"/>
    <mergeCell ref="O87:P88"/>
    <mergeCell ref="Q87:Q88"/>
    <mergeCell ref="R87:R88"/>
    <mergeCell ref="AF89:AF90"/>
    <mergeCell ref="U89:U90"/>
    <mergeCell ref="V89:V90"/>
    <mergeCell ref="W89:W90"/>
    <mergeCell ref="X89:X90"/>
    <mergeCell ref="Y89:Y90"/>
    <mergeCell ref="Z89:Z90"/>
    <mergeCell ref="AE87:AE88"/>
    <mergeCell ref="AF87:AF88"/>
    <mergeCell ref="Z87:Z88"/>
    <mergeCell ref="AA87:AA88"/>
    <mergeCell ref="AB87:AB88"/>
    <mergeCell ref="AC87:AC88"/>
    <mergeCell ref="AD87:AD88"/>
    <mergeCell ref="N91:N92"/>
    <mergeCell ref="O91:P92"/>
    <mergeCell ref="Q91:Q92"/>
    <mergeCell ref="R91:R92"/>
    <mergeCell ref="AA89:AA90"/>
    <mergeCell ref="AB89:AB90"/>
    <mergeCell ref="AC89:AC90"/>
    <mergeCell ref="AD89:AD90"/>
    <mergeCell ref="AE89:AE90"/>
    <mergeCell ref="AE91:AE92"/>
    <mergeCell ref="AF91:AF92"/>
    <mergeCell ref="L93:L94"/>
    <mergeCell ref="M93:M94"/>
    <mergeCell ref="N93:N94"/>
    <mergeCell ref="O93:P94"/>
    <mergeCell ref="Q93:Q94"/>
    <mergeCell ref="R93:R94"/>
    <mergeCell ref="S93:S94"/>
    <mergeCell ref="T93:T94"/>
    <mergeCell ref="Y91:Y92"/>
    <mergeCell ref="Z91:Z92"/>
    <mergeCell ref="AA91:AA92"/>
    <mergeCell ref="AB91:AB92"/>
    <mergeCell ref="AC91:AC92"/>
    <mergeCell ref="AD91:AD92"/>
    <mergeCell ref="S91:S92"/>
    <mergeCell ref="T91:T92"/>
    <mergeCell ref="U91:U92"/>
    <mergeCell ref="V91:V92"/>
    <mergeCell ref="W91:W92"/>
    <mergeCell ref="X91:X92"/>
    <mergeCell ref="L91:L92"/>
    <mergeCell ref="M91:M92"/>
    <mergeCell ref="AA93:AA94"/>
    <mergeCell ref="AB93:AB94"/>
    <mergeCell ref="AC93:AC94"/>
    <mergeCell ref="AD93:AD94"/>
    <mergeCell ref="AE93:AE94"/>
    <mergeCell ref="AF93:AF94"/>
    <mergeCell ref="U93:U94"/>
    <mergeCell ref="V93:V94"/>
    <mergeCell ref="W93:W94"/>
    <mergeCell ref="X93:X94"/>
    <mergeCell ref="Y93:Y94"/>
    <mergeCell ref="Z93:Z94"/>
    <mergeCell ref="L97:L98"/>
    <mergeCell ref="M97:M98"/>
    <mergeCell ref="N97:N98"/>
    <mergeCell ref="O97:P98"/>
    <mergeCell ref="Q97:Q98"/>
    <mergeCell ref="R97:R98"/>
    <mergeCell ref="S97:S98"/>
    <mergeCell ref="T97:T98"/>
    <mergeCell ref="Y95:Y96"/>
    <mergeCell ref="S95:S96"/>
    <mergeCell ref="T95:T96"/>
    <mergeCell ref="U95:U96"/>
    <mergeCell ref="V95:V96"/>
    <mergeCell ref="W95:W96"/>
    <mergeCell ref="X95:X96"/>
    <mergeCell ref="L95:L96"/>
    <mergeCell ref="M95:M96"/>
    <mergeCell ref="N95:N96"/>
    <mergeCell ref="O95:P96"/>
    <mergeCell ref="Q95:Q96"/>
    <mergeCell ref="R95:R96"/>
    <mergeCell ref="AF97:AF98"/>
    <mergeCell ref="U97:U98"/>
    <mergeCell ref="V97:V98"/>
    <mergeCell ref="W97:W98"/>
    <mergeCell ref="X97:X98"/>
    <mergeCell ref="Y97:Y98"/>
    <mergeCell ref="Z97:Z98"/>
    <mergeCell ref="AE95:AE96"/>
    <mergeCell ref="AF95:AF96"/>
    <mergeCell ref="Z95:Z96"/>
    <mergeCell ref="AA95:AA96"/>
    <mergeCell ref="AB95:AB96"/>
    <mergeCell ref="AC95:AC96"/>
    <mergeCell ref="AD95:AD96"/>
    <mergeCell ref="N99:N100"/>
    <mergeCell ref="O99:P100"/>
    <mergeCell ref="Q99:Q100"/>
    <mergeCell ref="R99:R100"/>
    <mergeCell ref="AA97:AA98"/>
    <mergeCell ref="AB97:AB98"/>
    <mergeCell ref="AC97:AC98"/>
    <mergeCell ref="AD97:AD98"/>
    <mergeCell ref="AE97:AE98"/>
    <mergeCell ref="AE99:AE100"/>
    <mergeCell ref="AF99:AF100"/>
    <mergeCell ref="L101:L102"/>
    <mergeCell ref="M101:M102"/>
    <mergeCell ref="N101:N102"/>
    <mergeCell ref="O101:P102"/>
    <mergeCell ref="Q101:Q102"/>
    <mergeCell ref="R101:R102"/>
    <mergeCell ref="S101:S102"/>
    <mergeCell ref="T101:T102"/>
    <mergeCell ref="Y99:Y100"/>
    <mergeCell ref="Z99:Z100"/>
    <mergeCell ref="AA99:AA100"/>
    <mergeCell ref="AB99:AB100"/>
    <mergeCell ref="AC99:AC100"/>
    <mergeCell ref="AD99:AD100"/>
    <mergeCell ref="S99:S100"/>
    <mergeCell ref="T99:T100"/>
    <mergeCell ref="U99:U100"/>
    <mergeCell ref="V99:V100"/>
    <mergeCell ref="W99:W100"/>
    <mergeCell ref="X99:X100"/>
    <mergeCell ref="L99:L100"/>
    <mergeCell ref="M99:M100"/>
    <mergeCell ref="AA101:AA102"/>
    <mergeCell ref="AB101:AB102"/>
    <mergeCell ref="AC101:AC102"/>
    <mergeCell ref="AD101:AD102"/>
    <mergeCell ref="AE101:AE102"/>
    <mergeCell ref="AF101:AF102"/>
    <mergeCell ref="U101:U102"/>
    <mergeCell ref="V101:V102"/>
    <mergeCell ref="W101:W102"/>
    <mergeCell ref="X101:X102"/>
    <mergeCell ref="Y101:Y102"/>
    <mergeCell ref="Z101:Z102"/>
    <mergeCell ref="L105:L106"/>
    <mergeCell ref="M105:M106"/>
    <mergeCell ref="N105:N106"/>
    <mergeCell ref="O105:P106"/>
    <mergeCell ref="Q105:Q106"/>
    <mergeCell ref="R105:R106"/>
    <mergeCell ref="S105:S106"/>
    <mergeCell ref="T105:T106"/>
    <mergeCell ref="Y103:Y104"/>
    <mergeCell ref="S103:S104"/>
    <mergeCell ref="T103:T104"/>
    <mergeCell ref="U103:U104"/>
    <mergeCell ref="V103:V104"/>
    <mergeCell ref="W103:W104"/>
    <mergeCell ref="X103:X104"/>
    <mergeCell ref="L103:L104"/>
    <mergeCell ref="M103:M104"/>
    <mergeCell ref="N103:N104"/>
    <mergeCell ref="O103:P104"/>
    <mergeCell ref="Q103:Q104"/>
    <mergeCell ref="R103:R104"/>
    <mergeCell ref="AF105:AF106"/>
    <mergeCell ref="U105:U106"/>
    <mergeCell ref="V105:V106"/>
    <mergeCell ref="W105:W106"/>
    <mergeCell ref="X105:X106"/>
    <mergeCell ref="Y105:Y106"/>
    <mergeCell ref="Z105:Z106"/>
    <mergeCell ref="AE103:AE104"/>
    <mergeCell ref="AF103:AF104"/>
    <mergeCell ref="Z103:Z104"/>
    <mergeCell ref="AA103:AA104"/>
    <mergeCell ref="AB103:AB104"/>
    <mergeCell ref="AC103:AC104"/>
    <mergeCell ref="AD103:AD104"/>
    <mergeCell ref="N107:N108"/>
    <mergeCell ref="O107:P108"/>
    <mergeCell ref="Q107:Q108"/>
    <mergeCell ref="R107:R108"/>
    <mergeCell ref="AA105:AA106"/>
    <mergeCell ref="AB105:AB106"/>
    <mergeCell ref="AC105:AC106"/>
    <mergeCell ref="AD105:AD106"/>
    <mergeCell ref="AE105:AE106"/>
    <mergeCell ref="AE107:AE108"/>
    <mergeCell ref="AF107:AF108"/>
    <mergeCell ref="L109:L110"/>
    <mergeCell ref="M109:M110"/>
    <mergeCell ref="N109:N110"/>
    <mergeCell ref="O109:P110"/>
    <mergeCell ref="Q109:Q110"/>
    <mergeCell ref="R109:R110"/>
    <mergeCell ref="S109:S110"/>
    <mergeCell ref="T109:T110"/>
    <mergeCell ref="Y107:Y108"/>
    <mergeCell ref="Z107:Z108"/>
    <mergeCell ref="AA107:AA108"/>
    <mergeCell ref="AB107:AB108"/>
    <mergeCell ref="AC107:AC108"/>
    <mergeCell ref="AD107:AD108"/>
    <mergeCell ref="S107:S108"/>
    <mergeCell ref="T107:T108"/>
    <mergeCell ref="U107:U108"/>
    <mergeCell ref="V107:V108"/>
    <mergeCell ref="W107:W108"/>
    <mergeCell ref="X107:X108"/>
    <mergeCell ref="L107:L108"/>
    <mergeCell ref="M107:M108"/>
    <mergeCell ref="AA109:AA110"/>
    <mergeCell ref="AB109:AB110"/>
    <mergeCell ref="AC109:AC110"/>
    <mergeCell ref="AD109:AD110"/>
    <mergeCell ref="AE109:AE110"/>
    <mergeCell ref="AF109:AF110"/>
    <mergeCell ref="U109:U110"/>
    <mergeCell ref="V109:V110"/>
    <mergeCell ref="W109:W110"/>
    <mergeCell ref="X109:X110"/>
    <mergeCell ref="Y109:Y110"/>
    <mergeCell ref="Z109:Z110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58"/>
  <sheetViews>
    <sheetView showGridLines="0" zoomScale="70" zoomScaleNormal="70" workbookViewId="0">
      <selection activeCell="R49" sqref="R49:R50"/>
    </sheetView>
  </sheetViews>
  <sheetFormatPr baseColWidth="10" defaultRowHeight="15" x14ac:dyDescent="0.25"/>
  <sheetData>
    <row r="1" spans="1:21" x14ac:dyDescent="0.25">
      <c r="A1" s="688" t="s">
        <v>323</v>
      </c>
      <c r="B1" s="688"/>
      <c r="C1" s="688"/>
      <c r="D1" s="688"/>
      <c r="E1" s="688"/>
      <c r="F1" s="688"/>
      <c r="G1" s="688"/>
      <c r="H1" s="688"/>
      <c r="I1" s="688"/>
      <c r="J1" s="688"/>
      <c r="K1" s="688"/>
      <c r="L1" s="688"/>
      <c r="M1" s="688"/>
      <c r="N1" s="688"/>
      <c r="O1" s="688"/>
      <c r="P1" s="688"/>
      <c r="Q1" s="688"/>
      <c r="R1" s="688"/>
      <c r="S1" s="688"/>
      <c r="T1" s="688"/>
      <c r="U1" s="688"/>
    </row>
    <row r="2" spans="1:21" x14ac:dyDescent="0.25">
      <c r="A2" s="688"/>
      <c r="B2" s="688"/>
      <c r="C2" s="688"/>
      <c r="D2" s="688"/>
      <c r="E2" s="688"/>
      <c r="F2" s="688"/>
      <c r="G2" s="688"/>
      <c r="H2" s="688"/>
      <c r="I2" s="688"/>
      <c r="J2" s="688"/>
      <c r="K2" s="688"/>
      <c r="L2" s="688"/>
      <c r="M2" s="688"/>
      <c r="N2" s="688"/>
      <c r="O2" s="688"/>
      <c r="P2" s="688"/>
      <c r="Q2" s="688"/>
      <c r="R2" s="688"/>
      <c r="S2" s="688"/>
      <c r="T2" s="688"/>
      <c r="U2" s="688"/>
    </row>
    <row r="3" spans="1:21" x14ac:dyDescent="0.25">
      <c r="A3" s="688"/>
      <c r="B3" s="688"/>
      <c r="C3" s="688"/>
      <c r="D3" s="688"/>
      <c r="E3" s="688"/>
      <c r="F3" s="688"/>
      <c r="G3" s="688"/>
      <c r="H3" s="688"/>
      <c r="I3" s="688"/>
      <c r="J3" s="688"/>
      <c r="K3" s="688"/>
      <c r="L3" s="688"/>
      <c r="M3" s="688"/>
      <c r="N3" s="688"/>
      <c r="O3" s="688"/>
      <c r="P3" s="688"/>
      <c r="Q3" s="688"/>
      <c r="R3" s="688"/>
      <c r="S3" s="688"/>
      <c r="T3" s="688"/>
      <c r="U3" s="688"/>
    </row>
    <row r="33" spans="1:21" ht="15.75" thickBot="1" x14ac:dyDescent="0.3"/>
    <row r="34" spans="1:21" ht="45.75" thickBot="1" x14ac:dyDescent="0.3">
      <c r="A34" s="697" t="s">
        <v>103</v>
      </c>
      <c r="B34" s="698"/>
      <c r="C34" s="63" t="s">
        <v>324</v>
      </c>
      <c r="D34" s="699" t="s">
        <v>82</v>
      </c>
      <c r="E34" s="700"/>
      <c r="F34" s="64" t="s">
        <v>102</v>
      </c>
      <c r="G34" s="701" t="s">
        <v>83</v>
      </c>
      <c r="H34" s="702"/>
      <c r="I34" s="702"/>
      <c r="J34" s="702"/>
      <c r="K34" s="702"/>
      <c r="L34" s="702"/>
      <c r="M34" s="702"/>
      <c r="N34" s="702"/>
      <c r="O34" s="702"/>
      <c r="P34" s="702"/>
      <c r="Q34" s="702"/>
      <c r="R34" s="702"/>
      <c r="S34" s="702"/>
      <c r="T34" s="702"/>
      <c r="U34" s="703"/>
    </row>
    <row r="35" spans="1:21" x14ac:dyDescent="0.25">
      <c r="A35" s="695"/>
      <c r="B35" s="410"/>
      <c r="C35" s="385">
        <v>2</v>
      </c>
      <c r="D35" s="412" t="s">
        <v>325</v>
      </c>
      <c r="E35" s="339"/>
      <c r="F35" s="414">
        <v>5</v>
      </c>
      <c r="G35" s="410"/>
      <c r="H35" s="385" t="s">
        <v>69</v>
      </c>
      <c r="I35" s="387">
        <f>(5*A35)</f>
        <v>0</v>
      </c>
      <c r="J35" s="689"/>
      <c r="K35" s="691"/>
      <c r="L35" s="693"/>
      <c r="M35" s="410"/>
      <c r="N35" s="385"/>
      <c r="O35" s="387"/>
      <c r="P35" s="689"/>
      <c r="Q35" s="691"/>
      <c r="R35" s="693"/>
      <c r="S35" s="410"/>
      <c r="T35" s="385"/>
      <c r="U35" s="387"/>
    </row>
    <row r="36" spans="1:21" ht="45" customHeight="1" thickBot="1" x14ac:dyDescent="0.3">
      <c r="A36" s="696"/>
      <c r="B36" s="411"/>
      <c r="C36" s="386"/>
      <c r="D36" s="413"/>
      <c r="E36" s="341"/>
      <c r="F36" s="415"/>
      <c r="G36" s="411"/>
      <c r="H36" s="386"/>
      <c r="I36" s="302"/>
      <c r="J36" s="690"/>
      <c r="K36" s="692"/>
      <c r="L36" s="694"/>
      <c r="M36" s="411"/>
      <c r="N36" s="386"/>
      <c r="O36" s="302"/>
      <c r="P36" s="690"/>
      <c r="Q36" s="692"/>
      <c r="R36" s="694"/>
      <c r="S36" s="411"/>
      <c r="T36" s="386"/>
      <c r="U36" s="302"/>
    </row>
    <row r="37" spans="1:21" x14ac:dyDescent="0.25">
      <c r="A37" s="695"/>
      <c r="B37" s="410"/>
      <c r="C37" s="385">
        <v>3</v>
      </c>
      <c r="D37" s="412" t="s">
        <v>326</v>
      </c>
      <c r="E37" s="339"/>
      <c r="F37" s="414">
        <v>1</v>
      </c>
      <c r="G37" s="410"/>
      <c r="H37" s="385" t="s">
        <v>205</v>
      </c>
      <c r="I37" s="387">
        <f>(2*A37)</f>
        <v>0</v>
      </c>
      <c r="J37" s="689"/>
      <c r="K37" s="691" t="s">
        <v>332</v>
      </c>
      <c r="L37" s="693">
        <f>(3*A37)</f>
        <v>0</v>
      </c>
      <c r="M37" s="410"/>
      <c r="N37" s="385"/>
      <c r="O37" s="387"/>
      <c r="P37" s="689"/>
      <c r="Q37" s="691"/>
      <c r="R37" s="693"/>
      <c r="S37" s="410"/>
      <c r="T37" s="385"/>
      <c r="U37" s="387"/>
    </row>
    <row r="38" spans="1:21" ht="46.5" customHeight="1" thickBot="1" x14ac:dyDescent="0.3">
      <c r="A38" s="696"/>
      <c r="B38" s="411"/>
      <c r="C38" s="386"/>
      <c r="D38" s="413"/>
      <c r="E38" s="341"/>
      <c r="F38" s="415"/>
      <c r="G38" s="411"/>
      <c r="H38" s="386"/>
      <c r="I38" s="302"/>
      <c r="J38" s="690"/>
      <c r="K38" s="692"/>
      <c r="L38" s="694"/>
      <c r="M38" s="411"/>
      <c r="N38" s="386"/>
      <c r="O38" s="302"/>
      <c r="P38" s="690"/>
      <c r="Q38" s="692"/>
      <c r="R38" s="694"/>
      <c r="S38" s="411"/>
      <c r="T38" s="386"/>
      <c r="U38" s="302"/>
    </row>
    <row r="39" spans="1:21" x14ac:dyDescent="0.25">
      <c r="A39" s="695"/>
      <c r="B39" s="410"/>
      <c r="C39" s="385">
        <v>5</v>
      </c>
      <c r="D39" s="412" t="s">
        <v>328</v>
      </c>
      <c r="E39" s="339"/>
      <c r="F39" s="414">
        <v>5</v>
      </c>
      <c r="G39" s="410"/>
      <c r="H39" s="385" t="s">
        <v>331</v>
      </c>
      <c r="I39" s="387">
        <f>(3*A39)</f>
        <v>0</v>
      </c>
      <c r="J39" s="689"/>
      <c r="K39" s="691" t="s">
        <v>206</v>
      </c>
      <c r="L39" s="693">
        <f>(5*A39)</f>
        <v>0</v>
      </c>
      <c r="M39" s="410"/>
      <c r="N39" s="385"/>
      <c r="O39" s="387"/>
      <c r="P39" s="689"/>
      <c r="Q39" s="691"/>
      <c r="R39" s="693"/>
      <c r="S39" s="410"/>
      <c r="T39" s="385"/>
      <c r="U39" s="387"/>
    </row>
    <row r="40" spans="1:21" ht="45" customHeight="1" thickBot="1" x14ac:dyDescent="0.3">
      <c r="A40" s="696"/>
      <c r="B40" s="411"/>
      <c r="C40" s="386"/>
      <c r="D40" s="413"/>
      <c r="E40" s="341"/>
      <c r="F40" s="415"/>
      <c r="G40" s="411"/>
      <c r="H40" s="386"/>
      <c r="I40" s="302"/>
      <c r="J40" s="690"/>
      <c r="K40" s="692"/>
      <c r="L40" s="694"/>
      <c r="M40" s="411"/>
      <c r="N40" s="386"/>
      <c r="O40" s="302"/>
      <c r="P40" s="690"/>
      <c r="Q40" s="692"/>
      <c r="R40" s="694"/>
      <c r="S40" s="411"/>
      <c r="T40" s="386"/>
      <c r="U40" s="302"/>
    </row>
    <row r="41" spans="1:21" x14ac:dyDescent="0.25">
      <c r="A41" s="695"/>
      <c r="B41" s="410"/>
      <c r="C41" s="385">
        <v>9</v>
      </c>
      <c r="D41" s="412" t="s">
        <v>329</v>
      </c>
      <c r="E41" s="339"/>
      <c r="F41" s="414">
        <v>5</v>
      </c>
      <c r="G41" s="410"/>
      <c r="H41" s="385" t="s">
        <v>204</v>
      </c>
      <c r="I41" s="387">
        <f>(5*A41)</f>
        <v>0</v>
      </c>
      <c r="J41" s="689"/>
      <c r="K41" s="691" t="s">
        <v>333</v>
      </c>
      <c r="L41" s="693">
        <f>(5*A41)</f>
        <v>0</v>
      </c>
      <c r="M41" s="410"/>
      <c r="N41" s="385"/>
      <c r="O41" s="387"/>
      <c r="P41" s="689"/>
      <c r="Q41" s="691"/>
      <c r="R41" s="693"/>
      <c r="S41" s="410"/>
      <c r="T41" s="385"/>
      <c r="U41" s="387"/>
    </row>
    <row r="42" spans="1:21" ht="48" customHeight="1" thickBot="1" x14ac:dyDescent="0.3">
      <c r="A42" s="696"/>
      <c r="B42" s="411"/>
      <c r="C42" s="386"/>
      <c r="D42" s="413"/>
      <c r="E42" s="341"/>
      <c r="F42" s="415"/>
      <c r="G42" s="411"/>
      <c r="H42" s="386"/>
      <c r="I42" s="302"/>
      <c r="J42" s="690"/>
      <c r="K42" s="692"/>
      <c r="L42" s="694"/>
      <c r="M42" s="411"/>
      <c r="N42" s="386"/>
      <c r="O42" s="302"/>
      <c r="P42" s="690"/>
      <c r="Q42" s="692"/>
      <c r="R42" s="694"/>
      <c r="S42" s="411"/>
      <c r="T42" s="386"/>
      <c r="U42" s="302"/>
    </row>
    <row r="43" spans="1:21" x14ac:dyDescent="0.25">
      <c r="A43" s="695"/>
      <c r="B43" s="410"/>
      <c r="C43" s="385">
        <v>10</v>
      </c>
      <c r="D43" s="412" t="s">
        <v>327</v>
      </c>
      <c r="E43" s="339"/>
      <c r="F43" s="414">
        <v>1</v>
      </c>
      <c r="G43" s="410"/>
      <c r="H43" s="385" t="s">
        <v>205</v>
      </c>
      <c r="I43" s="387">
        <f>(2*A43)</f>
        <v>0</v>
      </c>
      <c r="J43" s="689"/>
      <c r="K43" s="691" t="s">
        <v>332</v>
      </c>
      <c r="L43" s="693">
        <f>(3*A43)</f>
        <v>0</v>
      </c>
      <c r="M43" s="410"/>
      <c r="N43" s="385" t="s">
        <v>335</v>
      </c>
      <c r="O43" s="387">
        <f>(6*A43)</f>
        <v>0</v>
      </c>
      <c r="P43" s="689"/>
      <c r="Q43" s="691" t="s">
        <v>310</v>
      </c>
      <c r="R43" s="693">
        <f>(2*A43)</f>
        <v>0</v>
      </c>
      <c r="S43" s="410"/>
      <c r="T43" s="385"/>
      <c r="U43" s="387"/>
    </row>
    <row r="44" spans="1:21" ht="47.25" customHeight="1" thickBot="1" x14ac:dyDescent="0.3">
      <c r="A44" s="696"/>
      <c r="B44" s="411"/>
      <c r="C44" s="386"/>
      <c r="D44" s="413"/>
      <c r="E44" s="341"/>
      <c r="F44" s="415"/>
      <c r="G44" s="411"/>
      <c r="H44" s="386"/>
      <c r="I44" s="302"/>
      <c r="J44" s="690"/>
      <c r="K44" s="692"/>
      <c r="L44" s="694"/>
      <c r="M44" s="411"/>
      <c r="N44" s="386"/>
      <c r="O44" s="302"/>
      <c r="P44" s="690"/>
      <c r="Q44" s="692"/>
      <c r="R44" s="694"/>
      <c r="S44" s="411"/>
      <c r="T44" s="386"/>
      <c r="U44" s="302"/>
    </row>
    <row r="45" spans="1:21" x14ac:dyDescent="0.25">
      <c r="A45" s="695"/>
      <c r="B45" s="410"/>
      <c r="C45" s="385">
        <v>14</v>
      </c>
      <c r="D45" s="412" t="s">
        <v>330</v>
      </c>
      <c r="E45" s="339"/>
      <c r="F45" s="414">
        <v>5</v>
      </c>
      <c r="G45" s="410"/>
      <c r="H45" s="385" t="s">
        <v>204</v>
      </c>
      <c r="I45" s="387">
        <f>(5*A45)</f>
        <v>0</v>
      </c>
      <c r="J45" s="689"/>
      <c r="K45" s="691" t="s">
        <v>334</v>
      </c>
      <c r="L45" s="693">
        <f>(5*A45)</f>
        <v>0</v>
      </c>
      <c r="M45" s="410"/>
      <c r="N45" s="385"/>
      <c r="O45" s="387"/>
      <c r="P45" s="689"/>
      <c r="Q45" s="691"/>
      <c r="R45" s="693"/>
      <c r="S45" s="410"/>
      <c r="T45" s="385"/>
      <c r="U45" s="387"/>
    </row>
    <row r="46" spans="1:21" ht="46.5" customHeight="1" thickBot="1" x14ac:dyDescent="0.3">
      <c r="A46" s="696"/>
      <c r="B46" s="411"/>
      <c r="C46" s="386"/>
      <c r="D46" s="413"/>
      <c r="E46" s="341"/>
      <c r="F46" s="415"/>
      <c r="G46" s="411"/>
      <c r="H46" s="386"/>
      <c r="I46" s="302"/>
      <c r="J46" s="690"/>
      <c r="K46" s="692"/>
      <c r="L46" s="694"/>
      <c r="M46" s="411"/>
      <c r="N46" s="386"/>
      <c r="O46" s="302"/>
      <c r="P46" s="690"/>
      <c r="Q46" s="692"/>
      <c r="R46" s="694"/>
      <c r="S46" s="411"/>
      <c r="T46" s="386"/>
      <c r="U46" s="302"/>
    </row>
    <row r="47" spans="1:21" x14ac:dyDescent="0.25">
      <c r="A47" s="695"/>
      <c r="B47" s="410"/>
      <c r="C47" s="385"/>
      <c r="D47" s="412" t="s">
        <v>569</v>
      </c>
      <c r="E47" s="339"/>
      <c r="F47" s="414"/>
      <c r="G47" s="410"/>
      <c r="H47" s="385" t="s">
        <v>570</v>
      </c>
      <c r="I47" s="387">
        <f>(2*A47)</f>
        <v>0</v>
      </c>
      <c r="J47" s="689"/>
      <c r="K47" s="691" t="s">
        <v>332</v>
      </c>
      <c r="L47" s="693">
        <f>(3*A47)</f>
        <v>0</v>
      </c>
      <c r="M47" s="410"/>
      <c r="N47" s="385" t="s">
        <v>335</v>
      </c>
      <c r="O47" s="387">
        <f>(6*A47)</f>
        <v>0</v>
      </c>
      <c r="P47" s="689"/>
      <c r="Q47" s="691" t="s">
        <v>203</v>
      </c>
      <c r="R47" s="693">
        <f>(2*A47)</f>
        <v>0</v>
      </c>
      <c r="S47" s="410"/>
      <c r="T47" s="385"/>
      <c r="U47" s="387"/>
    </row>
    <row r="48" spans="1:21" ht="42" customHeight="1" thickBot="1" x14ac:dyDescent="0.3">
      <c r="A48" s="696"/>
      <c r="B48" s="411"/>
      <c r="C48" s="386"/>
      <c r="D48" s="413"/>
      <c r="E48" s="341"/>
      <c r="F48" s="415"/>
      <c r="G48" s="411"/>
      <c r="H48" s="386"/>
      <c r="I48" s="302"/>
      <c r="J48" s="690"/>
      <c r="K48" s="692"/>
      <c r="L48" s="694"/>
      <c r="M48" s="411"/>
      <c r="N48" s="386"/>
      <c r="O48" s="302"/>
      <c r="P48" s="690"/>
      <c r="Q48" s="692"/>
      <c r="R48" s="694"/>
      <c r="S48" s="411"/>
      <c r="T48" s="386"/>
      <c r="U48" s="302"/>
    </row>
    <row r="49" spans="1:21" x14ac:dyDescent="0.25">
      <c r="A49" s="695"/>
      <c r="B49" s="410"/>
      <c r="C49" s="385"/>
      <c r="D49" s="412"/>
      <c r="E49" s="339"/>
      <c r="F49" s="414"/>
      <c r="G49" s="410"/>
      <c r="H49" s="385"/>
      <c r="I49" s="387"/>
      <c r="J49" s="689"/>
      <c r="K49" s="691"/>
      <c r="L49" s="693"/>
      <c r="M49" s="410"/>
      <c r="N49" s="385"/>
      <c r="O49" s="387"/>
      <c r="P49" s="689"/>
      <c r="Q49" s="691"/>
      <c r="R49" s="693"/>
      <c r="S49" s="410"/>
      <c r="T49" s="385"/>
      <c r="U49" s="387"/>
    </row>
    <row r="50" spans="1:21" ht="15.75" thickBot="1" x14ac:dyDescent="0.3">
      <c r="A50" s="696"/>
      <c r="B50" s="411"/>
      <c r="C50" s="386"/>
      <c r="D50" s="413"/>
      <c r="E50" s="341"/>
      <c r="F50" s="415"/>
      <c r="G50" s="411"/>
      <c r="H50" s="386"/>
      <c r="I50" s="302"/>
      <c r="J50" s="690"/>
      <c r="K50" s="692"/>
      <c r="L50" s="694"/>
      <c r="M50" s="411"/>
      <c r="N50" s="386"/>
      <c r="O50" s="302"/>
      <c r="P50" s="690"/>
      <c r="Q50" s="692"/>
      <c r="R50" s="694"/>
      <c r="S50" s="411"/>
      <c r="T50" s="386"/>
      <c r="U50" s="302"/>
    </row>
    <row r="51" spans="1:21" x14ac:dyDescent="0.25">
      <c r="A51" s="695"/>
      <c r="B51" s="410"/>
      <c r="C51" s="385"/>
      <c r="D51" s="412"/>
      <c r="E51" s="339"/>
      <c r="F51" s="414"/>
      <c r="G51" s="410"/>
      <c r="H51" s="385"/>
      <c r="I51" s="387"/>
      <c r="J51" s="689"/>
      <c r="K51" s="691"/>
      <c r="L51" s="693"/>
      <c r="M51" s="410"/>
      <c r="N51" s="385"/>
      <c r="O51" s="387"/>
      <c r="P51" s="689"/>
      <c r="Q51" s="691"/>
      <c r="R51" s="693"/>
      <c r="S51" s="410"/>
      <c r="T51" s="385"/>
      <c r="U51" s="387"/>
    </row>
    <row r="52" spans="1:21" ht="15.75" thickBot="1" x14ac:dyDescent="0.3">
      <c r="A52" s="696"/>
      <c r="B52" s="411"/>
      <c r="C52" s="386"/>
      <c r="D52" s="413"/>
      <c r="E52" s="341"/>
      <c r="F52" s="415"/>
      <c r="G52" s="411"/>
      <c r="H52" s="386"/>
      <c r="I52" s="302"/>
      <c r="J52" s="690"/>
      <c r="K52" s="692"/>
      <c r="L52" s="694"/>
      <c r="M52" s="411"/>
      <c r="N52" s="386"/>
      <c r="O52" s="302"/>
      <c r="P52" s="690"/>
      <c r="Q52" s="692"/>
      <c r="R52" s="694"/>
      <c r="S52" s="411"/>
      <c r="T52" s="386"/>
      <c r="U52" s="302"/>
    </row>
    <row r="53" spans="1:21" x14ac:dyDescent="0.25">
      <c r="A53" s="695"/>
      <c r="B53" s="410"/>
      <c r="C53" s="385"/>
      <c r="D53" s="412"/>
      <c r="E53" s="339"/>
      <c r="F53" s="414"/>
      <c r="G53" s="410"/>
      <c r="H53" s="385"/>
      <c r="I53" s="387"/>
      <c r="J53" s="689"/>
      <c r="K53" s="691"/>
      <c r="L53" s="693"/>
      <c r="M53" s="410"/>
      <c r="N53" s="385"/>
      <c r="O53" s="387"/>
      <c r="P53" s="689"/>
      <c r="Q53" s="691"/>
      <c r="R53" s="693"/>
      <c r="S53" s="410"/>
      <c r="T53" s="385"/>
      <c r="U53" s="387"/>
    </row>
    <row r="54" spans="1:21" ht="15.75" thickBot="1" x14ac:dyDescent="0.3">
      <c r="A54" s="696"/>
      <c r="B54" s="411"/>
      <c r="C54" s="386"/>
      <c r="D54" s="413"/>
      <c r="E54" s="341"/>
      <c r="F54" s="415"/>
      <c r="G54" s="411"/>
      <c r="H54" s="386"/>
      <c r="I54" s="302"/>
      <c r="J54" s="690"/>
      <c r="K54" s="692"/>
      <c r="L54" s="694"/>
      <c r="M54" s="411"/>
      <c r="N54" s="386"/>
      <c r="O54" s="302"/>
      <c r="P54" s="690"/>
      <c r="Q54" s="692"/>
      <c r="R54" s="694"/>
      <c r="S54" s="411"/>
      <c r="T54" s="386"/>
      <c r="U54" s="302"/>
    </row>
    <row r="55" spans="1:21" x14ac:dyDescent="0.25">
      <c r="A55" s="695"/>
      <c r="B55" s="410"/>
      <c r="C55" s="385"/>
      <c r="D55" s="412"/>
      <c r="E55" s="339"/>
      <c r="F55" s="414"/>
      <c r="G55" s="410"/>
      <c r="H55" s="385"/>
      <c r="I55" s="387"/>
      <c r="J55" s="689"/>
      <c r="K55" s="691"/>
      <c r="L55" s="693"/>
      <c r="M55" s="410"/>
      <c r="N55" s="385"/>
      <c r="O55" s="387"/>
      <c r="P55" s="689"/>
      <c r="Q55" s="691"/>
      <c r="R55" s="693"/>
      <c r="S55" s="410"/>
      <c r="T55" s="385"/>
      <c r="U55" s="387"/>
    </row>
    <row r="56" spans="1:21" ht="15.75" thickBot="1" x14ac:dyDescent="0.3">
      <c r="A56" s="696"/>
      <c r="B56" s="411"/>
      <c r="C56" s="386"/>
      <c r="D56" s="413"/>
      <c r="E56" s="341"/>
      <c r="F56" s="415"/>
      <c r="G56" s="411"/>
      <c r="H56" s="386"/>
      <c r="I56" s="302"/>
      <c r="J56" s="690"/>
      <c r="K56" s="692"/>
      <c r="L56" s="694"/>
      <c r="M56" s="411"/>
      <c r="N56" s="386"/>
      <c r="O56" s="302"/>
      <c r="P56" s="690"/>
      <c r="Q56" s="692"/>
      <c r="R56" s="694"/>
      <c r="S56" s="411"/>
      <c r="T56" s="386"/>
      <c r="U56" s="302"/>
    </row>
    <row r="57" spans="1:21" x14ac:dyDescent="0.25">
      <c r="A57" s="695"/>
      <c r="B57" s="410"/>
      <c r="C57" s="385"/>
      <c r="D57" s="412"/>
      <c r="E57" s="339"/>
      <c r="F57" s="414"/>
      <c r="G57" s="410"/>
      <c r="H57" s="385"/>
      <c r="I57" s="387"/>
      <c r="J57" s="689"/>
      <c r="K57" s="691"/>
      <c r="L57" s="693"/>
      <c r="M57" s="410"/>
      <c r="N57" s="385"/>
      <c r="O57" s="387"/>
      <c r="P57" s="689"/>
      <c r="Q57" s="691"/>
      <c r="R57" s="693"/>
      <c r="S57" s="410"/>
      <c r="T57" s="385"/>
      <c r="U57" s="387"/>
    </row>
    <row r="58" spans="1:21" ht="15.75" thickBot="1" x14ac:dyDescent="0.3">
      <c r="A58" s="696"/>
      <c r="B58" s="411"/>
      <c r="C58" s="386"/>
      <c r="D58" s="413"/>
      <c r="E58" s="341"/>
      <c r="F58" s="415"/>
      <c r="G58" s="411"/>
      <c r="H58" s="386"/>
      <c r="I58" s="302"/>
      <c r="J58" s="690"/>
      <c r="K58" s="692"/>
      <c r="L58" s="694"/>
      <c r="M58" s="411"/>
      <c r="N58" s="386"/>
      <c r="O58" s="302"/>
      <c r="P58" s="690"/>
      <c r="Q58" s="692"/>
      <c r="R58" s="694"/>
      <c r="S58" s="411"/>
      <c r="T58" s="386"/>
      <c r="U58" s="302"/>
    </row>
  </sheetData>
  <mergeCells count="244">
    <mergeCell ref="G37:G38"/>
    <mergeCell ref="H37:H38"/>
    <mergeCell ref="I37:I38"/>
    <mergeCell ref="J37:J38"/>
    <mergeCell ref="Q37:Q38"/>
    <mergeCell ref="R37:R38"/>
    <mergeCell ref="S37:S38"/>
    <mergeCell ref="T37:T38"/>
    <mergeCell ref="A34:B34"/>
    <mergeCell ref="D34:E34"/>
    <mergeCell ref="G34:U34"/>
    <mergeCell ref="A35:A36"/>
    <mergeCell ref="B35:B36"/>
    <mergeCell ref="C35:C36"/>
    <mergeCell ref="D35:E36"/>
    <mergeCell ref="F35:F36"/>
    <mergeCell ref="G35:G36"/>
    <mergeCell ref="H35:H36"/>
    <mergeCell ref="U35:U36"/>
    <mergeCell ref="O35:O36"/>
    <mergeCell ref="P35:P36"/>
    <mergeCell ref="Q35:Q36"/>
    <mergeCell ref="R35:R36"/>
    <mergeCell ref="S35:S36"/>
    <mergeCell ref="T35:T36"/>
    <mergeCell ref="I35:I36"/>
    <mergeCell ref="J35:J36"/>
    <mergeCell ref="K35:K36"/>
    <mergeCell ref="L35:L36"/>
    <mergeCell ref="M35:M36"/>
    <mergeCell ref="N35:N36"/>
    <mergeCell ref="U37:U38"/>
    <mergeCell ref="A39:A40"/>
    <mergeCell ref="B39:B40"/>
    <mergeCell ref="C39:C40"/>
    <mergeCell ref="D39:E40"/>
    <mergeCell ref="F39:F40"/>
    <mergeCell ref="K37:K38"/>
    <mergeCell ref="L37:L38"/>
    <mergeCell ref="M37:M38"/>
    <mergeCell ref="N37:N38"/>
    <mergeCell ref="O37:O38"/>
    <mergeCell ref="P37:P38"/>
    <mergeCell ref="S39:S40"/>
    <mergeCell ref="T39:T40"/>
    <mergeCell ref="U39:U40"/>
    <mergeCell ref="O39:O40"/>
    <mergeCell ref="P39:P40"/>
    <mergeCell ref="Q39:Q40"/>
    <mergeCell ref="R39:R40"/>
    <mergeCell ref="A37:A38"/>
    <mergeCell ref="B37:B38"/>
    <mergeCell ref="C37:C38"/>
    <mergeCell ref="D37:E38"/>
    <mergeCell ref="F37:F38"/>
    <mergeCell ref="A41:A42"/>
    <mergeCell ref="B41:B42"/>
    <mergeCell ref="C41:C42"/>
    <mergeCell ref="D41:E42"/>
    <mergeCell ref="F41:F42"/>
    <mergeCell ref="G41:G42"/>
    <mergeCell ref="H41:H42"/>
    <mergeCell ref="M39:M40"/>
    <mergeCell ref="N39:N40"/>
    <mergeCell ref="G39:G40"/>
    <mergeCell ref="H39:H40"/>
    <mergeCell ref="I39:I40"/>
    <mergeCell ref="J39:J40"/>
    <mergeCell ref="K39:K40"/>
    <mergeCell ref="L39:L40"/>
    <mergeCell ref="U41:U42"/>
    <mergeCell ref="A43:A44"/>
    <mergeCell ref="B43:B44"/>
    <mergeCell ref="C43:C44"/>
    <mergeCell ref="D43:E44"/>
    <mergeCell ref="F43:F44"/>
    <mergeCell ref="G43:G44"/>
    <mergeCell ref="H43:H44"/>
    <mergeCell ref="I43:I44"/>
    <mergeCell ref="J43:J44"/>
    <mergeCell ref="O41:O42"/>
    <mergeCell ref="P41:P42"/>
    <mergeCell ref="Q41:Q42"/>
    <mergeCell ref="R41:R42"/>
    <mergeCell ref="S41:S42"/>
    <mergeCell ref="T41:T42"/>
    <mergeCell ref="I41:I42"/>
    <mergeCell ref="J41:J42"/>
    <mergeCell ref="K41:K42"/>
    <mergeCell ref="L41:L42"/>
    <mergeCell ref="M41:M42"/>
    <mergeCell ref="N41:N42"/>
    <mergeCell ref="Q43:Q44"/>
    <mergeCell ref="R43:R44"/>
    <mergeCell ref="S43:S44"/>
    <mergeCell ref="T43:T44"/>
    <mergeCell ref="U43:U44"/>
    <mergeCell ref="A45:A46"/>
    <mergeCell ref="B45:B46"/>
    <mergeCell ref="C45:C46"/>
    <mergeCell ref="D45:E46"/>
    <mergeCell ref="F45:F46"/>
    <mergeCell ref="K43:K44"/>
    <mergeCell ref="L43:L44"/>
    <mergeCell ref="M43:M44"/>
    <mergeCell ref="N43:N44"/>
    <mergeCell ref="O43:O44"/>
    <mergeCell ref="P43:P44"/>
    <mergeCell ref="S45:S46"/>
    <mergeCell ref="T45:T46"/>
    <mergeCell ref="U45:U46"/>
    <mergeCell ref="O45:O46"/>
    <mergeCell ref="P45:P46"/>
    <mergeCell ref="Q45:Q46"/>
    <mergeCell ref="R45:R46"/>
    <mergeCell ref="A47:A48"/>
    <mergeCell ref="B47:B48"/>
    <mergeCell ref="C47:C48"/>
    <mergeCell ref="D47:E48"/>
    <mergeCell ref="F47:F48"/>
    <mergeCell ref="G47:G48"/>
    <mergeCell ref="H47:H48"/>
    <mergeCell ref="M45:M46"/>
    <mergeCell ref="N45:N46"/>
    <mergeCell ref="G45:G46"/>
    <mergeCell ref="H45:H46"/>
    <mergeCell ref="I45:I46"/>
    <mergeCell ref="J45:J46"/>
    <mergeCell ref="K45:K46"/>
    <mergeCell ref="L45:L46"/>
    <mergeCell ref="U47:U48"/>
    <mergeCell ref="A49:A50"/>
    <mergeCell ref="B49:B50"/>
    <mergeCell ref="C49:C50"/>
    <mergeCell ref="D49:E50"/>
    <mergeCell ref="F49:F50"/>
    <mergeCell ref="G49:G50"/>
    <mergeCell ref="H49:H50"/>
    <mergeCell ref="I49:I50"/>
    <mergeCell ref="J49:J50"/>
    <mergeCell ref="O47:O48"/>
    <mergeCell ref="P47:P48"/>
    <mergeCell ref="Q47:Q48"/>
    <mergeCell ref="R47:R48"/>
    <mergeCell ref="S47:S48"/>
    <mergeCell ref="T47:T48"/>
    <mergeCell ref="I47:I48"/>
    <mergeCell ref="J47:J48"/>
    <mergeCell ref="K47:K48"/>
    <mergeCell ref="L47:L48"/>
    <mergeCell ref="M47:M48"/>
    <mergeCell ref="N47:N48"/>
    <mergeCell ref="Q49:Q50"/>
    <mergeCell ref="R49:R50"/>
    <mergeCell ref="S49:S50"/>
    <mergeCell ref="T49:T50"/>
    <mergeCell ref="U49:U50"/>
    <mergeCell ref="A51:A52"/>
    <mergeCell ref="B51:B52"/>
    <mergeCell ref="C51:C52"/>
    <mergeCell ref="D51:E52"/>
    <mergeCell ref="F51:F52"/>
    <mergeCell ref="K49:K50"/>
    <mergeCell ref="L49:L50"/>
    <mergeCell ref="M49:M50"/>
    <mergeCell ref="N49:N50"/>
    <mergeCell ref="O49:O50"/>
    <mergeCell ref="P49:P50"/>
    <mergeCell ref="S51:S52"/>
    <mergeCell ref="T51:T52"/>
    <mergeCell ref="U51:U52"/>
    <mergeCell ref="O51:O52"/>
    <mergeCell ref="P51:P52"/>
    <mergeCell ref="Q51:Q52"/>
    <mergeCell ref="R51:R52"/>
    <mergeCell ref="A53:A54"/>
    <mergeCell ref="B53:B54"/>
    <mergeCell ref="C53:C54"/>
    <mergeCell ref="D53:E54"/>
    <mergeCell ref="F53:F54"/>
    <mergeCell ref="G53:G54"/>
    <mergeCell ref="H53:H54"/>
    <mergeCell ref="M51:M52"/>
    <mergeCell ref="N51:N52"/>
    <mergeCell ref="G51:G52"/>
    <mergeCell ref="H51:H52"/>
    <mergeCell ref="I51:I52"/>
    <mergeCell ref="J51:J52"/>
    <mergeCell ref="K51:K52"/>
    <mergeCell ref="L51:L52"/>
    <mergeCell ref="I53:I54"/>
    <mergeCell ref="J53:J54"/>
    <mergeCell ref="K53:K54"/>
    <mergeCell ref="L53:L54"/>
    <mergeCell ref="M53:M54"/>
    <mergeCell ref="N53:N54"/>
    <mergeCell ref="A55:A56"/>
    <mergeCell ref="B55:B56"/>
    <mergeCell ref="C55:C56"/>
    <mergeCell ref="D55:E56"/>
    <mergeCell ref="F55:F56"/>
    <mergeCell ref="G55:G56"/>
    <mergeCell ref="H55:H56"/>
    <mergeCell ref="I55:I56"/>
    <mergeCell ref="J55:J56"/>
    <mergeCell ref="S57:S58"/>
    <mergeCell ref="T57:T58"/>
    <mergeCell ref="U57:U58"/>
    <mergeCell ref="L55:L56"/>
    <mergeCell ref="M55:M56"/>
    <mergeCell ref="N55:N56"/>
    <mergeCell ref="O55:O56"/>
    <mergeCell ref="P55:P56"/>
    <mergeCell ref="U53:U54"/>
    <mergeCell ref="O53:O54"/>
    <mergeCell ref="P53:P54"/>
    <mergeCell ref="Q53:Q54"/>
    <mergeCell ref="R53:R54"/>
    <mergeCell ref="S53:S54"/>
    <mergeCell ref="T53:T54"/>
    <mergeCell ref="A1:U3"/>
    <mergeCell ref="M57:M58"/>
    <mergeCell ref="N57:N58"/>
    <mergeCell ref="O57:O58"/>
    <mergeCell ref="P57:P58"/>
    <mergeCell ref="Q57:Q58"/>
    <mergeCell ref="R57:R58"/>
    <mergeCell ref="G57:G58"/>
    <mergeCell ref="H57:H58"/>
    <mergeCell ref="I57:I58"/>
    <mergeCell ref="J57:J58"/>
    <mergeCell ref="K57:K58"/>
    <mergeCell ref="L57:L58"/>
    <mergeCell ref="Q55:Q56"/>
    <mergeCell ref="R55:R56"/>
    <mergeCell ref="S55:S56"/>
    <mergeCell ref="T55:T56"/>
    <mergeCell ref="U55:U56"/>
    <mergeCell ref="A57:A58"/>
    <mergeCell ref="B57:B58"/>
    <mergeCell ref="C57:C58"/>
    <mergeCell ref="D57:E58"/>
    <mergeCell ref="F57:F58"/>
    <mergeCell ref="K55:K56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233"/>
  <sheetViews>
    <sheetView zoomScale="60" zoomScaleNormal="60" workbookViewId="0">
      <pane ySplit="1" topLeftCell="A2" activePane="bottomLeft" state="frozen"/>
      <selection pane="bottomLeft" activeCell="AA142" sqref="AA142:AA143"/>
    </sheetView>
  </sheetViews>
  <sheetFormatPr baseColWidth="10" defaultRowHeight="15" x14ac:dyDescent="0.25"/>
  <sheetData>
    <row r="1" spans="1:33" ht="49.5" customHeight="1" x14ac:dyDescent="0.25">
      <c r="A1" s="714" t="s">
        <v>345</v>
      </c>
      <c r="B1" s="714"/>
      <c r="C1" s="714"/>
      <c r="D1" s="714"/>
      <c r="E1" s="714"/>
      <c r="F1" s="714"/>
      <c r="G1" s="714"/>
      <c r="H1" s="714"/>
      <c r="I1" s="714"/>
      <c r="J1" s="714"/>
      <c r="K1" s="714"/>
      <c r="L1" s="714"/>
      <c r="M1" s="714"/>
      <c r="N1" s="714"/>
      <c r="O1" s="714"/>
      <c r="P1" s="714"/>
      <c r="Q1" s="714"/>
      <c r="R1" s="714"/>
      <c r="S1" s="714"/>
      <c r="T1" s="714"/>
      <c r="U1" s="714"/>
      <c r="V1" s="714"/>
      <c r="W1" s="714"/>
      <c r="X1" s="714"/>
      <c r="Y1" s="714"/>
      <c r="Z1" s="714"/>
      <c r="AA1" s="714"/>
      <c r="AB1" s="714"/>
      <c r="AC1" s="714"/>
      <c r="AD1" s="714"/>
      <c r="AE1" s="714"/>
      <c r="AF1" s="714"/>
      <c r="AG1" s="714"/>
    </row>
    <row r="2" spans="1:33" s="97" customFormat="1" ht="26.25" customHeight="1" x14ac:dyDescent="0.25">
      <c r="A2" s="101"/>
      <c r="B2" s="101"/>
      <c r="C2" s="101"/>
      <c r="D2" s="101"/>
      <c r="E2" s="101"/>
      <c r="F2" s="101"/>
      <c r="G2" s="101"/>
      <c r="H2" s="101"/>
      <c r="I2" s="101"/>
      <c r="J2" s="101"/>
      <c r="K2" s="101"/>
      <c r="L2" s="101"/>
      <c r="M2" s="101"/>
      <c r="N2" s="101"/>
      <c r="O2" s="101"/>
      <c r="P2" s="101"/>
      <c r="Q2" s="101"/>
      <c r="R2" s="101"/>
      <c r="S2" s="101"/>
      <c r="T2" s="101"/>
      <c r="U2" s="101"/>
      <c r="V2" s="101"/>
      <c r="W2" s="101"/>
      <c r="X2" s="101"/>
      <c r="Y2" s="101"/>
      <c r="Z2" s="101"/>
      <c r="AA2" s="101"/>
      <c r="AB2" s="101"/>
      <c r="AC2" s="101"/>
      <c r="AD2" s="101"/>
      <c r="AE2" s="101"/>
      <c r="AF2" s="101"/>
      <c r="AG2" s="101"/>
    </row>
    <row r="3" spans="1:33" ht="15.75" thickBot="1" x14ac:dyDescent="0.3"/>
    <row r="4" spans="1:33" ht="30" customHeight="1" thickBot="1" x14ac:dyDescent="0.3">
      <c r="P4" s="734" t="s">
        <v>103</v>
      </c>
      <c r="Q4" s="735"/>
      <c r="R4" s="93" t="s">
        <v>85</v>
      </c>
      <c r="S4" s="717" t="s">
        <v>82</v>
      </c>
      <c r="T4" s="718"/>
      <c r="U4" s="94" t="s">
        <v>102</v>
      </c>
      <c r="V4" s="732" t="s">
        <v>83</v>
      </c>
      <c r="W4" s="733"/>
      <c r="X4" s="733"/>
      <c r="Y4" s="733"/>
      <c r="Z4" s="733"/>
      <c r="AA4" s="733"/>
    </row>
    <row r="5" spans="1:33" ht="39.75" customHeight="1" x14ac:dyDescent="0.25">
      <c r="P5" s="730"/>
      <c r="Q5" s="410"/>
      <c r="R5" s="385">
        <v>2</v>
      </c>
      <c r="S5" s="412" t="s">
        <v>337</v>
      </c>
      <c r="T5" s="339"/>
      <c r="U5" s="740">
        <v>1</v>
      </c>
      <c r="V5" s="736"/>
      <c r="W5" s="336" t="s">
        <v>343</v>
      </c>
      <c r="X5" s="736">
        <f>(1*Q5)</f>
        <v>0</v>
      </c>
      <c r="Y5" s="737"/>
      <c r="Z5" s="708"/>
      <c r="AA5" s="704"/>
    </row>
    <row r="6" spans="1:33" ht="15.75" thickBot="1" x14ac:dyDescent="0.3">
      <c r="P6" s="731"/>
      <c r="Q6" s="411"/>
      <c r="R6" s="386"/>
      <c r="S6" s="413"/>
      <c r="T6" s="341"/>
      <c r="U6" s="741"/>
      <c r="V6" s="736"/>
      <c r="W6" s="338"/>
      <c r="X6" s="736"/>
      <c r="Y6" s="738"/>
      <c r="Z6" s="709"/>
      <c r="AA6" s="705"/>
    </row>
    <row r="7" spans="1:33" x14ac:dyDescent="0.25">
      <c r="P7" s="730"/>
      <c r="Q7" s="410"/>
      <c r="R7" s="385">
        <v>3</v>
      </c>
      <c r="S7" s="412" t="s">
        <v>338</v>
      </c>
      <c r="T7" s="339"/>
      <c r="U7" s="414">
        <v>10</v>
      </c>
      <c r="V7" s="736"/>
      <c r="W7" s="336" t="s">
        <v>343</v>
      </c>
      <c r="X7" s="736">
        <f>(1*P7)</f>
        <v>0</v>
      </c>
      <c r="Y7" s="706"/>
      <c r="Z7" s="708"/>
      <c r="AA7" s="704"/>
    </row>
    <row r="8" spans="1:33" ht="47.25" customHeight="1" thickBot="1" x14ac:dyDescent="0.3">
      <c r="P8" s="731"/>
      <c r="Q8" s="411"/>
      <c r="R8" s="386"/>
      <c r="S8" s="413"/>
      <c r="T8" s="341"/>
      <c r="U8" s="415"/>
      <c r="V8" s="736"/>
      <c r="W8" s="338"/>
      <c r="X8" s="736"/>
      <c r="Y8" s="707"/>
      <c r="Z8" s="709"/>
      <c r="AA8" s="705"/>
    </row>
    <row r="9" spans="1:33" ht="28.5" customHeight="1" x14ac:dyDescent="0.25">
      <c r="P9" s="730"/>
      <c r="Q9" s="410"/>
      <c r="R9" s="385">
        <v>3</v>
      </c>
      <c r="S9" s="412" t="s">
        <v>339</v>
      </c>
      <c r="T9" s="339"/>
      <c r="U9" s="414">
        <v>5</v>
      </c>
      <c r="V9" s="736"/>
      <c r="W9" s="336" t="s">
        <v>343</v>
      </c>
      <c r="X9" s="736">
        <f>(1*P9)</f>
        <v>0</v>
      </c>
      <c r="Y9" s="706"/>
      <c r="Z9" s="708"/>
      <c r="AA9" s="704"/>
    </row>
    <row r="10" spans="1:33" ht="15.75" thickBot="1" x14ac:dyDescent="0.3">
      <c r="P10" s="731"/>
      <c r="Q10" s="411"/>
      <c r="R10" s="386"/>
      <c r="S10" s="413"/>
      <c r="T10" s="341"/>
      <c r="U10" s="415"/>
      <c r="V10" s="736"/>
      <c r="W10" s="338"/>
      <c r="X10" s="736"/>
      <c r="Y10" s="707"/>
      <c r="Z10" s="709"/>
      <c r="AA10" s="705"/>
    </row>
    <row r="11" spans="1:33" ht="44.25" customHeight="1" x14ac:dyDescent="0.25">
      <c r="P11" s="730"/>
      <c r="Q11" s="410"/>
      <c r="R11" s="385">
        <v>4</v>
      </c>
      <c r="S11" s="412" t="s">
        <v>340</v>
      </c>
      <c r="T11" s="339"/>
      <c r="U11" s="414">
        <v>1</v>
      </c>
      <c r="V11" s="736"/>
      <c r="W11" s="336" t="s">
        <v>343</v>
      </c>
      <c r="X11" s="736">
        <f>(2*P11)</f>
        <v>0</v>
      </c>
      <c r="Y11" s="706"/>
      <c r="Z11" s="708"/>
      <c r="AA11" s="704"/>
    </row>
    <row r="12" spans="1:33" ht="15.75" thickBot="1" x14ac:dyDescent="0.3">
      <c r="P12" s="731"/>
      <c r="Q12" s="411"/>
      <c r="R12" s="386"/>
      <c r="S12" s="413"/>
      <c r="T12" s="341"/>
      <c r="U12" s="415"/>
      <c r="V12" s="736"/>
      <c r="W12" s="338"/>
      <c r="X12" s="736"/>
      <c r="Y12" s="707"/>
      <c r="Z12" s="709"/>
      <c r="AA12" s="705"/>
    </row>
    <row r="13" spans="1:33" ht="30.75" customHeight="1" x14ac:dyDescent="0.25">
      <c r="P13" s="730"/>
      <c r="Q13" s="410"/>
      <c r="R13" s="385">
        <v>5</v>
      </c>
      <c r="S13" s="412" t="s">
        <v>342</v>
      </c>
      <c r="T13" s="339"/>
      <c r="U13" s="414">
        <v>1</v>
      </c>
      <c r="V13" s="736"/>
      <c r="W13" s="336" t="s">
        <v>343</v>
      </c>
      <c r="X13" s="736">
        <f>(1*P13)</f>
        <v>0</v>
      </c>
      <c r="Y13" s="706"/>
      <c r="Z13" s="708" t="s">
        <v>340</v>
      </c>
      <c r="AA13" s="704">
        <f>(2*P13)</f>
        <v>0</v>
      </c>
    </row>
    <row r="14" spans="1:33" ht="21.75" customHeight="1" thickBot="1" x14ac:dyDescent="0.3">
      <c r="P14" s="731"/>
      <c r="Q14" s="411"/>
      <c r="R14" s="386"/>
      <c r="S14" s="413"/>
      <c r="T14" s="341"/>
      <c r="U14" s="415"/>
      <c r="V14" s="736"/>
      <c r="W14" s="338"/>
      <c r="X14" s="736"/>
      <c r="Y14" s="707"/>
      <c r="Z14" s="709"/>
      <c r="AA14" s="705"/>
    </row>
    <row r="15" spans="1:33" ht="33" customHeight="1" x14ac:dyDescent="0.25">
      <c r="P15" s="730"/>
      <c r="Q15" s="410"/>
      <c r="R15" s="385">
        <v>6</v>
      </c>
      <c r="S15" s="412" t="s">
        <v>341</v>
      </c>
      <c r="T15" s="339"/>
      <c r="U15" s="414">
        <v>1</v>
      </c>
      <c r="V15" s="736"/>
      <c r="W15" s="336" t="s">
        <v>343</v>
      </c>
      <c r="X15" s="736">
        <f>(20*P15)</f>
        <v>0</v>
      </c>
      <c r="Y15" s="737"/>
      <c r="Z15" s="708" t="s">
        <v>344</v>
      </c>
      <c r="AA15" s="704">
        <f>(40*P15)</f>
        <v>0</v>
      </c>
    </row>
    <row r="16" spans="1:33" ht="15.75" thickBot="1" x14ac:dyDescent="0.3">
      <c r="P16" s="731"/>
      <c r="Q16" s="411"/>
      <c r="R16" s="386"/>
      <c r="S16" s="413"/>
      <c r="T16" s="341"/>
      <c r="U16" s="415"/>
      <c r="V16" s="736"/>
      <c r="W16" s="338"/>
      <c r="X16" s="736"/>
      <c r="Y16" s="738"/>
      <c r="Z16" s="709"/>
      <c r="AA16" s="705"/>
    </row>
    <row r="17" spans="16:27" x14ac:dyDescent="0.25">
      <c r="P17" s="730"/>
      <c r="Q17" s="410"/>
      <c r="R17" s="385"/>
      <c r="S17" s="412"/>
      <c r="T17" s="339"/>
      <c r="U17" s="414"/>
      <c r="V17" s="410"/>
      <c r="W17" s="418"/>
      <c r="X17" s="387"/>
      <c r="Y17" s="706"/>
      <c r="Z17" s="708"/>
      <c r="AA17" s="704"/>
    </row>
    <row r="18" spans="16:27" ht="15.75" thickBot="1" x14ac:dyDescent="0.3">
      <c r="P18" s="731"/>
      <c r="Q18" s="411"/>
      <c r="R18" s="386"/>
      <c r="S18" s="413"/>
      <c r="T18" s="341"/>
      <c r="U18" s="415"/>
      <c r="V18" s="411"/>
      <c r="W18" s="419"/>
      <c r="X18" s="302"/>
      <c r="Y18" s="707"/>
      <c r="Z18" s="709"/>
      <c r="AA18" s="705"/>
    </row>
    <row r="20" spans="16:27" s="96" customFormat="1" x14ac:dyDescent="0.25"/>
    <row r="48" ht="15.75" thickBot="1" x14ac:dyDescent="0.3"/>
    <row r="49" spans="1:24" ht="30.75" customHeight="1" thickBot="1" x14ac:dyDescent="0.3">
      <c r="A49" s="715" t="s">
        <v>103</v>
      </c>
      <c r="B49" s="716"/>
      <c r="C49" s="93" t="s">
        <v>354</v>
      </c>
      <c r="D49" s="717" t="s">
        <v>82</v>
      </c>
      <c r="E49" s="718"/>
      <c r="F49" s="94" t="s">
        <v>102</v>
      </c>
      <c r="G49" s="719" t="s">
        <v>83</v>
      </c>
      <c r="H49" s="720"/>
      <c r="I49" s="720"/>
      <c r="J49" s="720"/>
      <c r="K49" s="720"/>
      <c r="L49" s="720"/>
      <c r="M49" s="720"/>
      <c r="N49" s="720"/>
      <c r="O49" s="720"/>
      <c r="P49" s="720"/>
      <c r="Q49" s="720"/>
      <c r="R49" s="720"/>
      <c r="S49" s="720"/>
      <c r="T49" s="720"/>
      <c r="U49" s="720"/>
      <c r="V49" s="720"/>
      <c r="W49" s="720"/>
      <c r="X49" s="720"/>
    </row>
    <row r="50" spans="1:24" x14ac:dyDescent="0.25">
      <c r="A50" s="710"/>
      <c r="B50" s="410"/>
      <c r="C50" s="385">
        <v>1</v>
      </c>
      <c r="D50" s="412" t="s">
        <v>346</v>
      </c>
      <c r="E50" s="339"/>
      <c r="F50" s="414">
        <v>1</v>
      </c>
      <c r="G50" s="410"/>
      <c r="H50" s="385" t="s">
        <v>221</v>
      </c>
      <c r="I50" s="387">
        <f>(10*A50)</f>
        <v>0</v>
      </c>
      <c r="J50" s="706"/>
      <c r="K50" s="708" t="s">
        <v>69</v>
      </c>
      <c r="L50" s="704">
        <f>(2*A50)</f>
        <v>0</v>
      </c>
      <c r="M50" s="410"/>
      <c r="N50" s="385" t="s">
        <v>340</v>
      </c>
      <c r="O50" s="387">
        <f>(1*A50)</f>
        <v>0</v>
      </c>
      <c r="P50" s="706"/>
      <c r="Q50" s="708"/>
      <c r="R50" s="704"/>
      <c r="S50" s="410"/>
      <c r="T50" s="385"/>
      <c r="U50" s="387"/>
      <c r="V50" s="706"/>
      <c r="W50" s="708"/>
      <c r="X50" s="704"/>
    </row>
    <row r="51" spans="1:24" ht="45.75" customHeight="1" thickBot="1" x14ac:dyDescent="0.3">
      <c r="A51" s="711"/>
      <c r="B51" s="411"/>
      <c r="C51" s="386"/>
      <c r="D51" s="413"/>
      <c r="E51" s="341"/>
      <c r="F51" s="415"/>
      <c r="G51" s="411"/>
      <c r="H51" s="386"/>
      <c r="I51" s="302"/>
      <c r="J51" s="707"/>
      <c r="K51" s="709"/>
      <c r="L51" s="705"/>
      <c r="M51" s="411"/>
      <c r="N51" s="386"/>
      <c r="O51" s="302"/>
      <c r="P51" s="707"/>
      <c r="Q51" s="709"/>
      <c r="R51" s="705"/>
      <c r="S51" s="411"/>
      <c r="T51" s="386"/>
      <c r="U51" s="302"/>
      <c r="V51" s="707"/>
      <c r="W51" s="709"/>
      <c r="X51" s="705"/>
    </row>
    <row r="52" spans="1:24" x14ac:dyDescent="0.25">
      <c r="A52" s="710"/>
      <c r="B52" s="410"/>
      <c r="C52" s="385">
        <v>2</v>
      </c>
      <c r="D52" s="412" t="s">
        <v>347</v>
      </c>
      <c r="E52" s="339"/>
      <c r="F52" s="414">
        <v>1</v>
      </c>
      <c r="G52" s="410"/>
      <c r="H52" s="385" t="s">
        <v>341</v>
      </c>
      <c r="I52" s="387">
        <f>(1*A52)</f>
        <v>0</v>
      </c>
      <c r="J52" s="706"/>
      <c r="K52" s="708" t="s">
        <v>69</v>
      </c>
      <c r="L52" s="704">
        <f>(10*A52)</f>
        <v>0</v>
      </c>
      <c r="M52" s="410"/>
      <c r="N52" s="385" t="s">
        <v>348</v>
      </c>
      <c r="O52" s="387">
        <f>(3*A52)</f>
        <v>0</v>
      </c>
      <c r="P52" s="706"/>
      <c r="Q52" s="708" t="s">
        <v>272</v>
      </c>
      <c r="R52" s="704">
        <f>(4*A52)</f>
        <v>0</v>
      </c>
      <c r="S52" s="410"/>
      <c r="T52" s="385" t="s">
        <v>249</v>
      </c>
      <c r="U52" s="387">
        <f>(20*A52)</f>
        <v>0</v>
      </c>
      <c r="V52" s="706"/>
      <c r="W52" s="708" t="s">
        <v>203</v>
      </c>
      <c r="X52" s="704">
        <f>(2*A52)</f>
        <v>0</v>
      </c>
    </row>
    <row r="53" spans="1:24" ht="45" customHeight="1" thickBot="1" x14ac:dyDescent="0.3">
      <c r="A53" s="711"/>
      <c r="B53" s="411"/>
      <c r="C53" s="386"/>
      <c r="D53" s="413"/>
      <c r="E53" s="341"/>
      <c r="F53" s="415"/>
      <c r="G53" s="411"/>
      <c r="H53" s="386"/>
      <c r="I53" s="302"/>
      <c r="J53" s="707"/>
      <c r="K53" s="709"/>
      <c r="L53" s="705"/>
      <c r="M53" s="411"/>
      <c r="N53" s="386"/>
      <c r="O53" s="302"/>
      <c r="P53" s="707"/>
      <c r="Q53" s="709"/>
      <c r="R53" s="705"/>
      <c r="S53" s="411"/>
      <c r="T53" s="386"/>
      <c r="U53" s="302"/>
      <c r="V53" s="707"/>
      <c r="W53" s="709"/>
      <c r="X53" s="705"/>
    </row>
    <row r="54" spans="1:24" x14ac:dyDescent="0.25">
      <c r="A54" s="710"/>
      <c r="B54" s="410"/>
      <c r="C54" s="385">
        <v>2</v>
      </c>
      <c r="D54" s="412" t="s">
        <v>349</v>
      </c>
      <c r="E54" s="339"/>
      <c r="F54" s="414">
        <v>1</v>
      </c>
      <c r="G54" s="410"/>
      <c r="H54" s="385" t="s">
        <v>350</v>
      </c>
      <c r="I54" s="387">
        <f>(5*A54)</f>
        <v>0</v>
      </c>
      <c r="J54" s="706"/>
      <c r="K54" s="708" t="s">
        <v>351</v>
      </c>
      <c r="L54" s="704">
        <f>(2*A54)</f>
        <v>0</v>
      </c>
      <c r="M54" s="410"/>
      <c r="N54" s="385" t="s">
        <v>352</v>
      </c>
      <c r="O54" s="387">
        <f>(5*A54)</f>
        <v>0</v>
      </c>
      <c r="P54" s="706"/>
      <c r="Q54" s="708"/>
      <c r="R54" s="704"/>
      <c r="S54" s="410"/>
      <c r="T54" s="385"/>
      <c r="U54" s="387"/>
      <c r="V54" s="706"/>
      <c r="W54" s="708"/>
      <c r="X54" s="704"/>
    </row>
    <row r="55" spans="1:24" ht="34.5" customHeight="1" thickBot="1" x14ac:dyDescent="0.3">
      <c r="A55" s="711"/>
      <c r="B55" s="411"/>
      <c r="C55" s="386"/>
      <c r="D55" s="413"/>
      <c r="E55" s="341"/>
      <c r="F55" s="415"/>
      <c r="G55" s="411"/>
      <c r="H55" s="386"/>
      <c r="I55" s="302"/>
      <c r="J55" s="707"/>
      <c r="K55" s="709"/>
      <c r="L55" s="705"/>
      <c r="M55" s="411"/>
      <c r="N55" s="386"/>
      <c r="O55" s="302"/>
      <c r="P55" s="707"/>
      <c r="Q55" s="709"/>
      <c r="R55" s="705"/>
      <c r="S55" s="411"/>
      <c r="T55" s="386"/>
      <c r="U55" s="302"/>
      <c r="V55" s="707"/>
      <c r="W55" s="709"/>
      <c r="X55" s="705"/>
    </row>
    <row r="56" spans="1:24" x14ac:dyDescent="0.25">
      <c r="A56" s="710"/>
      <c r="B56" s="410"/>
      <c r="C56" s="385">
        <v>2</v>
      </c>
      <c r="D56" s="412" t="s">
        <v>353</v>
      </c>
      <c r="E56" s="339"/>
      <c r="F56" s="414">
        <v>1</v>
      </c>
      <c r="G56" s="410"/>
      <c r="H56" s="385" t="s">
        <v>350</v>
      </c>
      <c r="I56" s="387">
        <f>(2*A56)</f>
        <v>0</v>
      </c>
      <c r="J56" s="706"/>
      <c r="K56" s="708" t="s">
        <v>352</v>
      </c>
      <c r="L56" s="704">
        <f>(5*A56)</f>
        <v>0</v>
      </c>
      <c r="M56" s="410"/>
      <c r="N56" s="385"/>
      <c r="O56" s="387"/>
      <c r="P56" s="706"/>
      <c r="Q56" s="708"/>
      <c r="R56" s="704"/>
      <c r="S56" s="410"/>
      <c r="T56" s="385"/>
      <c r="U56" s="387"/>
      <c r="V56" s="706"/>
      <c r="W56" s="708"/>
      <c r="X56" s="704"/>
    </row>
    <row r="57" spans="1:24" ht="38.25" customHeight="1" thickBot="1" x14ac:dyDescent="0.3">
      <c r="A57" s="711"/>
      <c r="B57" s="411"/>
      <c r="C57" s="386"/>
      <c r="D57" s="413"/>
      <c r="E57" s="341"/>
      <c r="F57" s="415"/>
      <c r="G57" s="411"/>
      <c r="H57" s="386"/>
      <c r="I57" s="302"/>
      <c r="J57" s="707"/>
      <c r="K57" s="709"/>
      <c r="L57" s="705"/>
      <c r="M57" s="411"/>
      <c r="N57" s="386"/>
      <c r="O57" s="302"/>
      <c r="P57" s="707"/>
      <c r="Q57" s="709"/>
      <c r="R57" s="705"/>
      <c r="S57" s="411"/>
      <c r="T57" s="386"/>
      <c r="U57" s="302"/>
      <c r="V57" s="707"/>
      <c r="W57" s="709"/>
      <c r="X57" s="705"/>
    </row>
    <row r="58" spans="1:24" x14ac:dyDescent="0.25">
      <c r="A58" s="710"/>
      <c r="B58" s="410"/>
      <c r="C58" s="385">
        <v>2</v>
      </c>
      <c r="D58" s="412" t="s">
        <v>355</v>
      </c>
      <c r="E58" s="339"/>
      <c r="F58" s="414">
        <v>1</v>
      </c>
      <c r="G58" s="410"/>
      <c r="H58" s="385" t="s">
        <v>350</v>
      </c>
      <c r="I58" s="387">
        <f>(2*A58)</f>
        <v>0</v>
      </c>
      <c r="J58" s="706"/>
      <c r="K58" s="708" t="s">
        <v>352</v>
      </c>
      <c r="L58" s="704">
        <f>(5*A58)</f>
        <v>0</v>
      </c>
      <c r="M58" s="410"/>
      <c r="N58" s="385" t="s">
        <v>356</v>
      </c>
      <c r="O58" s="387">
        <f>(1*A58)</f>
        <v>0</v>
      </c>
      <c r="P58" s="706"/>
      <c r="Q58" s="708" t="s">
        <v>272</v>
      </c>
      <c r="R58" s="704">
        <f>(1*A58)</f>
        <v>0</v>
      </c>
      <c r="S58" s="410"/>
      <c r="T58" s="385"/>
      <c r="U58" s="387"/>
      <c r="V58" s="706"/>
      <c r="W58" s="708"/>
      <c r="X58" s="704"/>
    </row>
    <row r="59" spans="1:24" ht="37.5" customHeight="1" thickBot="1" x14ac:dyDescent="0.3">
      <c r="A59" s="711"/>
      <c r="B59" s="411"/>
      <c r="C59" s="386"/>
      <c r="D59" s="413"/>
      <c r="E59" s="341"/>
      <c r="F59" s="415"/>
      <c r="G59" s="411"/>
      <c r="H59" s="386"/>
      <c r="I59" s="302"/>
      <c r="J59" s="707"/>
      <c r="K59" s="709"/>
      <c r="L59" s="705"/>
      <c r="M59" s="411"/>
      <c r="N59" s="386"/>
      <c r="O59" s="302"/>
      <c r="P59" s="707"/>
      <c r="Q59" s="709"/>
      <c r="R59" s="705"/>
      <c r="S59" s="411"/>
      <c r="T59" s="386"/>
      <c r="U59" s="302"/>
      <c r="V59" s="707"/>
      <c r="W59" s="709"/>
      <c r="X59" s="705"/>
    </row>
    <row r="60" spans="1:24" x14ac:dyDescent="0.25">
      <c r="A60" s="710"/>
      <c r="B60" s="410"/>
      <c r="C60" s="385">
        <v>2</v>
      </c>
      <c r="D60" s="412" t="s">
        <v>357</v>
      </c>
      <c r="E60" s="339"/>
      <c r="F60" s="414">
        <v>1</v>
      </c>
      <c r="G60" s="410"/>
      <c r="H60" s="385" t="s">
        <v>331</v>
      </c>
      <c r="I60" s="387">
        <f>(2*A60)</f>
        <v>0</v>
      </c>
      <c r="J60" s="706"/>
      <c r="K60" s="708" t="s">
        <v>206</v>
      </c>
      <c r="L60" s="704">
        <f>(2*A60)</f>
        <v>0</v>
      </c>
      <c r="M60" s="410"/>
      <c r="N60" s="385" t="s">
        <v>340</v>
      </c>
      <c r="O60" s="387">
        <f>(1*A60)</f>
        <v>0</v>
      </c>
      <c r="P60" s="706"/>
      <c r="Q60" s="708"/>
      <c r="R60" s="704"/>
      <c r="S60" s="410"/>
      <c r="T60" s="385"/>
      <c r="U60" s="387"/>
      <c r="V60" s="706"/>
      <c r="W60" s="708"/>
      <c r="X60" s="704"/>
    </row>
    <row r="61" spans="1:24" ht="28.5" customHeight="1" thickBot="1" x14ac:dyDescent="0.3">
      <c r="A61" s="711"/>
      <c r="B61" s="411"/>
      <c r="C61" s="386"/>
      <c r="D61" s="413"/>
      <c r="E61" s="341"/>
      <c r="F61" s="415"/>
      <c r="G61" s="411"/>
      <c r="H61" s="386"/>
      <c r="I61" s="302"/>
      <c r="J61" s="707"/>
      <c r="K61" s="709"/>
      <c r="L61" s="705"/>
      <c r="M61" s="411"/>
      <c r="N61" s="386"/>
      <c r="O61" s="302"/>
      <c r="P61" s="707"/>
      <c r="Q61" s="709"/>
      <c r="R61" s="705"/>
      <c r="S61" s="411"/>
      <c r="T61" s="386"/>
      <c r="U61" s="302"/>
      <c r="V61" s="707"/>
      <c r="W61" s="709"/>
      <c r="X61" s="705"/>
    </row>
    <row r="62" spans="1:24" x14ac:dyDescent="0.25">
      <c r="A62" s="710"/>
      <c r="B62" s="410"/>
      <c r="C62" s="385">
        <v>4</v>
      </c>
      <c r="D62" s="412" t="s">
        <v>358</v>
      </c>
      <c r="E62" s="339"/>
      <c r="F62" s="414">
        <v>1</v>
      </c>
      <c r="G62" s="410"/>
      <c r="H62" s="385" t="s">
        <v>206</v>
      </c>
      <c r="I62" s="387">
        <f>(2*A62)</f>
        <v>0</v>
      </c>
      <c r="J62" s="706"/>
      <c r="K62" s="708" t="s">
        <v>351</v>
      </c>
      <c r="L62" s="704">
        <f>(4*A62)</f>
        <v>0</v>
      </c>
      <c r="M62" s="410"/>
      <c r="N62" s="385" t="s">
        <v>249</v>
      </c>
      <c r="O62" s="387">
        <f>(5*A62)</f>
        <v>0</v>
      </c>
      <c r="P62" s="706"/>
      <c r="Q62" s="708"/>
      <c r="R62" s="704"/>
      <c r="S62" s="410"/>
      <c r="T62" s="385"/>
      <c r="U62" s="387"/>
      <c r="V62" s="706"/>
      <c r="W62" s="708"/>
      <c r="X62" s="704"/>
    </row>
    <row r="63" spans="1:24" ht="34.5" customHeight="1" thickBot="1" x14ac:dyDescent="0.3">
      <c r="A63" s="711"/>
      <c r="B63" s="411"/>
      <c r="C63" s="386"/>
      <c r="D63" s="413"/>
      <c r="E63" s="341"/>
      <c r="F63" s="415"/>
      <c r="G63" s="411"/>
      <c r="H63" s="386"/>
      <c r="I63" s="302"/>
      <c r="J63" s="707"/>
      <c r="K63" s="709"/>
      <c r="L63" s="705"/>
      <c r="M63" s="411"/>
      <c r="N63" s="386"/>
      <c r="O63" s="302"/>
      <c r="P63" s="707"/>
      <c r="Q63" s="709"/>
      <c r="R63" s="705"/>
      <c r="S63" s="411"/>
      <c r="T63" s="386"/>
      <c r="U63" s="302"/>
      <c r="V63" s="707"/>
      <c r="W63" s="709"/>
      <c r="X63" s="705"/>
    </row>
    <row r="64" spans="1:24" x14ac:dyDescent="0.25">
      <c r="A64" s="710"/>
      <c r="B64" s="410"/>
      <c r="C64" s="385">
        <v>4</v>
      </c>
      <c r="D64" s="412" t="s">
        <v>359</v>
      </c>
      <c r="E64" s="339"/>
      <c r="F64" s="414">
        <v>1</v>
      </c>
      <c r="G64" s="410"/>
      <c r="H64" s="385" t="s">
        <v>340</v>
      </c>
      <c r="I64" s="387">
        <f>(1*A64)</f>
        <v>0</v>
      </c>
      <c r="J64" s="706"/>
      <c r="K64" s="708" t="s">
        <v>339</v>
      </c>
      <c r="L64" s="704">
        <f>(2*A64)</f>
        <v>0</v>
      </c>
      <c r="M64" s="410"/>
      <c r="N64" s="385"/>
      <c r="O64" s="387"/>
      <c r="P64" s="706"/>
      <c r="Q64" s="708"/>
      <c r="R64" s="704"/>
      <c r="S64" s="410"/>
      <c r="T64" s="385"/>
      <c r="U64" s="387"/>
      <c r="V64" s="706"/>
      <c r="W64" s="708"/>
      <c r="X64" s="704"/>
    </row>
    <row r="65" spans="1:24" ht="35.25" customHeight="1" thickBot="1" x14ac:dyDescent="0.3">
      <c r="A65" s="711"/>
      <c r="B65" s="411"/>
      <c r="C65" s="386"/>
      <c r="D65" s="413"/>
      <c r="E65" s="341"/>
      <c r="F65" s="415"/>
      <c r="G65" s="411"/>
      <c r="H65" s="386"/>
      <c r="I65" s="302"/>
      <c r="J65" s="707"/>
      <c r="K65" s="709"/>
      <c r="L65" s="705"/>
      <c r="M65" s="411"/>
      <c r="N65" s="386"/>
      <c r="O65" s="302"/>
      <c r="P65" s="707"/>
      <c r="Q65" s="709"/>
      <c r="R65" s="705"/>
      <c r="S65" s="411"/>
      <c r="T65" s="386"/>
      <c r="U65" s="302"/>
      <c r="V65" s="707"/>
      <c r="W65" s="709"/>
      <c r="X65" s="705"/>
    </row>
    <row r="66" spans="1:24" x14ac:dyDescent="0.25">
      <c r="A66" s="710"/>
      <c r="B66" s="410"/>
      <c r="C66" s="385">
        <v>4</v>
      </c>
      <c r="D66" s="412" t="s">
        <v>360</v>
      </c>
      <c r="E66" s="339"/>
      <c r="F66" s="414">
        <v>1</v>
      </c>
      <c r="G66" s="410"/>
      <c r="H66" s="385" t="s">
        <v>340</v>
      </c>
      <c r="I66" s="387">
        <f>(1*A66)</f>
        <v>0</v>
      </c>
      <c r="J66" s="706"/>
      <c r="K66" s="708" t="s">
        <v>249</v>
      </c>
      <c r="L66" s="704">
        <f>(6*A66)</f>
        <v>0</v>
      </c>
      <c r="M66" s="410"/>
      <c r="N66" s="385"/>
      <c r="O66" s="387"/>
      <c r="P66" s="706"/>
      <c r="Q66" s="708"/>
      <c r="R66" s="704"/>
      <c r="S66" s="410"/>
      <c r="T66" s="385"/>
      <c r="U66" s="387"/>
      <c r="V66" s="706"/>
      <c r="W66" s="708"/>
      <c r="X66" s="704"/>
    </row>
    <row r="67" spans="1:24" ht="37.5" customHeight="1" thickBot="1" x14ac:dyDescent="0.3">
      <c r="A67" s="711"/>
      <c r="B67" s="411"/>
      <c r="C67" s="386"/>
      <c r="D67" s="413"/>
      <c r="E67" s="341"/>
      <c r="F67" s="415"/>
      <c r="G67" s="411"/>
      <c r="H67" s="386"/>
      <c r="I67" s="302"/>
      <c r="J67" s="707"/>
      <c r="K67" s="709"/>
      <c r="L67" s="705"/>
      <c r="M67" s="411"/>
      <c r="N67" s="386"/>
      <c r="O67" s="302"/>
      <c r="P67" s="707"/>
      <c r="Q67" s="709"/>
      <c r="R67" s="705"/>
      <c r="S67" s="411"/>
      <c r="T67" s="386"/>
      <c r="U67" s="302"/>
      <c r="V67" s="707"/>
      <c r="W67" s="709"/>
      <c r="X67" s="705"/>
    </row>
    <row r="68" spans="1:24" x14ac:dyDescent="0.25">
      <c r="A68" s="710"/>
      <c r="B68" s="410"/>
      <c r="C68" s="385">
        <v>4</v>
      </c>
      <c r="D68" s="412" t="s">
        <v>361</v>
      </c>
      <c r="E68" s="339"/>
      <c r="F68" s="414">
        <v>1</v>
      </c>
      <c r="G68" s="410"/>
      <c r="H68" s="385" t="s">
        <v>206</v>
      </c>
      <c r="I68" s="387">
        <f>(2*A68)</f>
        <v>0</v>
      </c>
      <c r="J68" s="706"/>
      <c r="K68" s="708" t="s">
        <v>351</v>
      </c>
      <c r="L68" s="704">
        <f>(4*A68)</f>
        <v>0</v>
      </c>
      <c r="M68" s="410"/>
      <c r="N68" s="385" t="s">
        <v>249</v>
      </c>
      <c r="O68" s="387">
        <f>(5*A68)</f>
        <v>0</v>
      </c>
      <c r="P68" s="706"/>
      <c r="Q68" s="708"/>
      <c r="R68" s="704"/>
      <c r="S68" s="410"/>
      <c r="T68" s="385"/>
      <c r="U68" s="387"/>
      <c r="V68" s="706"/>
      <c r="W68" s="708"/>
      <c r="X68" s="704"/>
    </row>
    <row r="69" spans="1:24" ht="27.75" customHeight="1" thickBot="1" x14ac:dyDescent="0.3">
      <c r="A69" s="711"/>
      <c r="B69" s="411"/>
      <c r="C69" s="386"/>
      <c r="D69" s="413"/>
      <c r="E69" s="341"/>
      <c r="F69" s="415"/>
      <c r="G69" s="411"/>
      <c r="H69" s="386"/>
      <c r="I69" s="302"/>
      <c r="J69" s="707"/>
      <c r="K69" s="709"/>
      <c r="L69" s="705"/>
      <c r="M69" s="411"/>
      <c r="N69" s="386"/>
      <c r="O69" s="302"/>
      <c r="P69" s="707"/>
      <c r="Q69" s="709"/>
      <c r="R69" s="705"/>
      <c r="S69" s="411"/>
      <c r="T69" s="386"/>
      <c r="U69" s="302"/>
      <c r="V69" s="707"/>
      <c r="W69" s="709"/>
      <c r="X69" s="705"/>
    </row>
    <row r="70" spans="1:24" x14ac:dyDescent="0.25">
      <c r="A70" s="710"/>
      <c r="B70" s="410"/>
      <c r="C70" s="385">
        <v>8</v>
      </c>
      <c r="D70" s="412" t="s">
        <v>362</v>
      </c>
      <c r="E70" s="339"/>
      <c r="F70" s="414">
        <v>1</v>
      </c>
      <c r="G70" s="410"/>
      <c r="H70" s="385" t="s">
        <v>249</v>
      </c>
      <c r="I70" s="387">
        <f>(10*A70)</f>
        <v>0</v>
      </c>
      <c r="J70" s="706"/>
      <c r="K70" s="708" t="s">
        <v>64</v>
      </c>
      <c r="L70" s="704">
        <f>(4*A70)</f>
        <v>0</v>
      </c>
      <c r="M70" s="410"/>
      <c r="N70" s="385" t="s">
        <v>252</v>
      </c>
      <c r="O70" s="387">
        <f>(2*A70)</f>
        <v>0</v>
      </c>
      <c r="P70" s="706"/>
      <c r="Q70" s="708"/>
      <c r="R70" s="704"/>
      <c r="S70" s="410"/>
      <c r="T70" s="385"/>
      <c r="U70" s="387"/>
      <c r="V70" s="706"/>
      <c r="W70" s="708"/>
      <c r="X70" s="704"/>
    </row>
    <row r="71" spans="1:24" ht="33" customHeight="1" thickBot="1" x14ac:dyDescent="0.3">
      <c r="A71" s="711"/>
      <c r="B71" s="411"/>
      <c r="C71" s="386"/>
      <c r="D71" s="413"/>
      <c r="E71" s="341"/>
      <c r="F71" s="415"/>
      <c r="G71" s="411"/>
      <c r="H71" s="386"/>
      <c r="I71" s="302"/>
      <c r="J71" s="707"/>
      <c r="K71" s="709"/>
      <c r="L71" s="705"/>
      <c r="M71" s="411"/>
      <c r="N71" s="386"/>
      <c r="O71" s="302"/>
      <c r="P71" s="707"/>
      <c r="Q71" s="709"/>
      <c r="R71" s="705"/>
      <c r="S71" s="411"/>
      <c r="T71" s="386"/>
      <c r="U71" s="302"/>
      <c r="V71" s="707"/>
      <c r="W71" s="709"/>
      <c r="X71" s="705"/>
    </row>
    <row r="72" spans="1:24" x14ac:dyDescent="0.25">
      <c r="A72" s="710"/>
      <c r="B72" s="410"/>
      <c r="C72" s="385">
        <v>9</v>
      </c>
      <c r="D72" s="412" t="s">
        <v>363</v>
      </c>
      <c r="E72" s="339"/>
      <c r="F72" s="414">
        <v>1</v>
      </c>
      <c r="G72" s="410"/>
      <c r="H72" s="385" t="s">
        <v>350</v>
      </c>
      <c r="I72" s="387">
        <f>(1*A72)</f>
        <v>0</v>
      </c>
      <c r="J72" s="706"/>
      <c r="K72" s="708" t="s">
        <v>272</v>
      </c>
      <c r="L72" s="704">
        <f>(1*A72)</f>
        <v>0</v>
      </c>
      <c r="M72" s="410"/>
      <c r="N72" s="385"/>
      <c r="O72" s="387"/>
      <c r="P72" s="706"/>
      <c r="Q72" s="708"/>
      <c r="R72" s="704"/>
      <c r="S72" s="410"/>
      <c r="T72" s="385"/>
      <c r="U72" s="387"/>
      <c r="V72" s="706"/>
      <c r="W72" s="708"/>
      <c r="X72" s="704"/>
    </row>
    <row r="73" spans="1:24" ht="39" customHeight="1" thickBot="1" x14ac:dyDescent="0.3">
      <c r="A73" s="711"/>
      <c r="B73" s="411"/>
      <c r="C73" s="386"/>
      <c r="D73" s="413"/>
      <c r="E73" s="341"/>
      <c r="F73" s="415"/>
      <c r="G73" s="411"/>
      <c r="H73" s="386"/>
      <c r="I73" s="302"/>
      <c r="J73" s="707"/>
      <c r="K73" s="709"/>
      <c r="L73" s="705"/>
      <c r="M73" s="411"/>
      <c r="N73" s="386"/>
      <c r="O73" s="302"/>
      <c r="P73" s="707"/>
      <c r="Q73" s="709"/>
      <c r="R73" s="705"/>
      <c r="S73" s="411"/>
      <c r="T73" s="386"/>
      <c r="U73" s="302"/>
      <c r="V73" s="707"/>
      <c r="W73" s="709"/>
      <c r="X73" s="705"/>
    </row>
    <row r="74" spans="1:24" ht="52.5" customHeight="1" thickBot="1" x14ac:dyDescent="0.3">
      <c r="A74" s="184"/>
      <c r="B74" s="150"/>
      <c r="C74" s="147">
        <v>19</v>
      </c>
      <c r="D74" s="412" t="s">
        <v>589</v>
      </c>
      <c r="E74" s="339"/>
      <c r="F74" s="152">
        <v>1</v>
      </c>
      <c r="G74" s="150"/>
      <c r="H74" s="147" t="s">
        <v>274</v>
      </c>
      <c r="I74" s="149">
        <f>(1*A74)</f>
        <v>0</v>
      </c>
      <c r="J74" s="259"/>
      <c r="K74" s="183" t="s">
        <v>272</v>
      </c>
      <c r="L74" s="181">
        <f>(1*A74)</f>
        <v>0</v>
      </c>
      <c r="M74" s="150"/>
      <c r="N74" s="147"/>
      <c r="O74" s="149"/>
      <c r="P74" s="182"/>
      <c r="Q74" s="183"/>
      <c r="R74" s="181"/>
      <c r="S74" s="150"/>
      <c r="T74" s="147"/>
      <c r="U74" s="149"/>
      <c r="V74" s="182"/>
      <c r="W74" s="183"/>
      <c r="X74" s="181"/>
    </row>
    <row r="75" spans="1:24" ht="56.25" customHeight="1" thickBot="1" x14ac:dyDescent="0.3">
      <c r="A75" s="255"/>
      <c r="B75" s="195"/>
      <c r="C75" s="196">
        <v>19</v>
      </c>
      <c r="D75" s="460" t="s">
        <v>590</v>
      </c>
      <c r="E75" s="461"/>
      <c r="F75" s="197">
        <v>1</v>
      </c>
      <c r="G75" s="195"/>
      <c r="H75" s="147" t="s">
        <v>274</v>
      </c>
      <c r="I75" s="149">
        <f>(1*A75)</f>
        <v>0</v>
      </c>
      <c r="J75" s="259"/>
      <c r="K75" s="183" t="s">
        <v>272</v>
      </c>
      <c r="L75" s="181">
        <f>(1*A75)</f>
        <v>0</v>
      </c>
      <c r="M75" s="195"/>
      <c r="N75" s="196"/>
      <c r="O75" s="198"/>
      <c r="P75" s="256"/>
      <c r="Q75" s="257"/>
      <c r="R75" s="258"/>
      <c r="S75" s="195"/>
      <c r="T75" s="196"/>
      <c r="U75" s="198"/>
      <c r="V75" s="256"/>
      <c r="W75" s="257"/>
      <c r="X75" s="258"/>
    </row>
    <row r="76" spans="1:24" ht="61.5" customHeight="1" thickBot="1" x14ac:dyDescent="0.3">
      <c r="A76" s="185"/>
      <c r="B76" s="155"/>
      <c r="C76" s="154">
        <v>19</v>
      </c>
      <c r="D76" s="413" t="s">
        <v>591</v>
      </c>
      <c r="E76" s="341"/>
      <c r="F76" s="156">
        <v>1</v>
      </c>
      <c r="G76" s="155"/>
      <c r="H76" s="147" t="s">
        <v>274</v>
      </c>
      <c r="I76" s="149">
        <f>(1*A76)</f>
        <v>0</v>
      </c>
      <c r="J76" s="259"/>
      <c r="K76" s="183" t="s">
        <v>272</v>
      </c>
      <c r="L76" s="181">
        <f>(1*A76)</f>
        <v>0</v>
      </c>
      <c r="M76" s="155"/>
      <c r="N76" s="154"/>
      <c r="O76" s="143"/>
      <c r="P76" s="186"/>
      <c r="Q76" s="187"/>
      <c r="R76" s="188"/>
      <c r="S76" s="155"/>
      <c r="T76" s="154"/>
      <c r="U76" s="143"/>
      <c r="V76" s="186"/>
      <c r="W76" s="187"/>
      <c r="X76" s="188"/>
    </row>
    <row r="77" spans="1:24" x14ac:dyDescent="0.25">
      <c r="A77" s="710"/>
      <c r="B77" s="410"/>
      <c r="C77" s="385">
        <v>29</v>
      </c>
      <c r="D77" s="412" t="s">
        <v>365</v>
      </c>
      <c r="E77" s="339"/>
      <c r="F77" s="414">
        <v>1</v>
      </c>
      <c r="G77" s="410"/>
      <c r="H77" s="385" t="s">
        <v>364</v>
      </c>
      <c r="I77" s="387">
        <f>(1*A77)</f>
        <v>0</v>
      </c>
      <c r="J77" s="706"/>
      <c r="K77" s="708" t="s">
        <v>272</v>
      </c>
      <c r="L77" s="704">
        <f>(1*A77)</f>
        <v>0</v>
      </c>
      <c r="M77" s="410"/>
      <c r="N77" s="385"/>
      <c r="O77" s="387"/>
      <c r="P77" s="706"/>
      <c r="Q77" s="708"/>
      <c r="R77" s="704"/>
      <c r="S77" s="410"/>
      <c r="T77" s="385"/>
      <c r="U77" s="387"/>
      <c r="V77" s="706"/>
      <c r="W77" s="708"/>
      <c r="X77" s="704"/>
    </row>
    <row r="78" spans="1:24" ht="35.25" customHeight="1" thickBot="1" x14ac:dyDescent="0.3">
      <c r="A78" s="711"/>
      <c r="B78" s="411"/>
      <c r="C78" s="386"/>
      <c r="D78" s="413"/>
      <c r="E78" s="341"/>
      <c r="F78" s="415"/>
      <c r="G78" s="411"/>
      <c r="H78" s="386"/>
      <c r="I78" s="302"/>
      <c r="J78" s="707"/>
      <c r="K78" s="709"/>
      <c r="L78" s="705"/>
      <c r="M78" s="411"/>
      <c r="N78" s="386"/>
      <c r="O78" s="302"/>
      <c r="P78" s="707"/>
      <c r="Q78" s="709"/>
      <c r="R78" s="705"/>
      <c r="S78" s="411"/>
      <c r="T78" s="386"/>
      <c r="U78" s="302"/>
      <c r="V78" s="707"/>
      <c r="W78" s="709"/>
      <c r="X78" s="705"/>
    </row>
    <row r="79" spans="1:24" x14ac:dyDescent="0.25">
      <c r="A79" s="710"/>
      <c r="B79" s="410"/>
      <c r="C79" s="385"/>
      <c r="D79" s="412"/>
      <c r="E79" s="339"/>
      <c r="F79" s="414"/>
      <c r="G79" s="410"/>
      <c r="H79" s="385"/>
      <c r="I79" s="387"/>
      <c r="J79" s="706"/>
      <c r="K79" s="708"/>
      <c r="L79" s="704"/>
      <c r="M79" s="410"/>
      <c r="N79" s="385"/>
      <c r="O79" s="387"/>
      <c r="P79" s="706"/>
      <c r="Q79" s="708"/>
      <c r="R79" s="704"/>
      <c r="S79" s="410"/>
      <c r="T79" s="385"/>
      <c r="U79" s="387"/>
      <c r="V79" s="706"/>
      <c r="W79" s="708"/>
      <c r="X79" s="704"/>
    </row>
    <row r="80" spans="1:24" ht="15.75" thickBot="1" x14ac:dyDescent="0.3">
      <c r="A80" s="711"/>
      <c r="B80" s="411"/>
      <c r="C80" s="386"/>
      <c r="D80" s="413"/>
      <c r="E80" s="341"/>
      <c r="F80" s="415"/>
      <c r="G80" s="411"/>
      <c r="H80" s="386"/>
      <c r="I80" s="302"/>
      <c r="J80" s="707"/>
      <c r="K80" s="709"/>
      <c r="L80" s="705"/>
      <c r="M80" s="411"/>
      <c r="N80" s="386"/>
      <c r="O80" s="302"/>
      <c r="P80" s="707"/>
      <c r="Q80" s="709"/>
      <c r="R80" s="705"/>
      <c r="S80" s="411"/>
      <c r="T80" s="386"/>
      <c r="U80" s="302"/>
      <c r="V80" s="707"/>
      <c r="W80" s="709"/>
      <c r="X80" s="705"/>
    </row>
    <row r="82" s="96" customFormat="1" x14ac:dyDescent="0.25"/>
    <row r="105" spans="11:25" s="96" customFormat="1" x14ac:dyDescent="0.25"/>
    <row r="106" spans="11:25" ht="15.75" thickBot="1" x14ac:dyDescent="0.3"/>
    <row r="107" spans="11:25" ht="87" customHeight="1" thickBot="1" x14ac:dyDescent="0.3">
      <c r="K107" s="726" t="s">
        <v>103</v>
      </c>
      <c r="L107" s="727"/>
      <c r="M107" s="93" t="s">
        <v>375</v>
      </c>
      <c r="N107" s="727" t="s">
        <v>82</v>
      </c>
      <c r="O107" s="727"/>
      <c r="P107" s="99" t="s">
        <v>102</v>
      </c>
      <c r="Q107" s="728" t="s">
        <v>83</v>
      </c>
      <c r="R107" s="728"/>
      <c r="S107" s="728"/>
      <c r="T107" s="728"/>
      <c r="U107" s="728"/>
      <c r="V107" s="728"/>
      <c r="W107" s="728"/>
      <c r="X107" s="728"/>
      <c r="Y107" s="729"/>
    </row>
    <row r="108" spans="11:25" ht="44.25" customHeight="1" x14ac:dyDescent="0.25">
      <c r="K108" s="722"/>
      <c r="L108" s="723"/>
      <c r="M108" s="492" t="s">
        <v>376</v>
      </c>
      <c r="N108" s="431" t="s">
        <v>366</v>
      </c>
      <c r="O108" s="340"/>
      <c r="P108" s="432">
        <v>20</v>
      </c>
      <c r="Q108" s="430"/>
      <c r="R108" s="422" t="s">
        <v>367</v>
      </c>
      <c r="S108" s="300">
        <f>(20*K108)</f>
        <v>0</v>
      </c>
      <c r="T108" s="723"/>
      <c r="U108" s="724" t="s">
        <v>350</v>
      </c>
      <c r="V108" s="725">
        <f>(20*K108)</f>
        <v>0</v>
      </c>
      <c r="W108" s="430"/>
      <c r="X108" s="422" t="s">
        <v>368</v>
      </c>
      <c r="Y108" s="300">
        <f>(100*K108)</f>
        <v>0</v>
      </c>
    </row>
    <row r="109" spans="11:25" ht="15.75" thickBot="1" x14ac:dyDescent="0.3">
      <c r="K109" s="722"/>
      <c r="L109" s="723"/>
      <c r="M109" s="389"/>
      <c r="N109" s="431"/>
      <c r="O109" s="340"/>
      <c r="P109" s="432"/>
      <c r="Q109" s="430"/>
      <c r="R109" s="422"/>
      <c r="S109" s="300"/>
      <c r="T109" s="723"/>
      <c r="U109" s="724"/>
      <c r="V109" s="725"/>
      <c r="W109" s="430"/>
      <c r="X109" s="422"/>
      <c r="Y109" s="300"/>
    </row>
    <row r="110" spans="11:25" x14ac:dyDescent="0.25">
      <c r="K110" s="710"/>
      <c r="L110" s="410"/>
      <c r="M110" s="492" t="s">
        <v>376</v>
      </c>
      <c r="N110" s="412" t="s">
        <v>350</v>
      </c>
      <c r="O110" s="339"/>
      <c r="P110" s="414">
        <v>10</v>
      </c>
      <c r="Q110" s="410"/>
      <c r="R110" s="385" t="s">
        <v>369</v>
      </c>
      <c r="S110" s="300">
        <f>(20*K110)</f>
        <v>0</v>
      </c>
      <c r="T110" s="706"/>
      <c r="U110" s="708" t="s">
        <v>368</v>
      </c>
      <c r="V110" s="704">
        <f>(30*K110)</f>
        <v>0</v>
      </c>
      <c r="W110" s="410"/>
      <c r="X110" s="385"/>
      <c r="Y110" s="387"/>
    </row>
    <row r="111" spans="11:25" ht="44.25" customHeight="1" thickBot="1" x14ac:dyDescent="0.3">
      <c r="K111" s="711"/>
      <c r="L111" s="411"/>
      <c r="M111" s="389"/>
      <c r="N111" s="413"/>
      <c r="O111" s="341"/>
      <c r="P111" s="415"/>
      <c r="Q111" s="411"/>
      <c r="R111" s="386"/>
      <c r="S111" s="300"/>
      <c r="T111" s="707"/>
      <c r="U111" s="709"/>
      <c r="V111" s="705"/>
      <c r="W111" s="411"/>
      <c r="X111" s="386"/>
      <c r="Y111" s="302"/>
    </row>
    <row r="112" spans="11:25" x14ac:dyDescent="0.25">
      <c r="K112" s="722"/>
      <c r="L112" s="430"/>
      <c r="M112" s="492" t="s">
        <v>376</v>
      </c>
      <c r="N112" s="431" t="s">
        <v>367</v>
      </c>
      <c r="O112" s="340"/>
      <c r="P112" s="432">
        <v>10</v>
      </c>
      <c r="Q112" s="430"/>
      <c r="R112" s="422" t="s">
        <v>368</v>
      </c>
      <c r="S112" s="300">
        <f>(30*K112)</f>
        <v>0</v>
      </c>
      <c r="T112" s="723"/>
      <c r="U112" s="724" t="s">
        <v>370</v>
      </c>
      <c r="V112" s="725">
        <f>(20*K112)</f>
        <v>0</v>
      </c>
      <c r="W112" s="430"/>
      <c r="X112" s="422"/>
      <c r="Y112" s="300"/>
    </row>
    <row r="113" spans="11:28" ht="42.75" customHeight="1" thickBot="1" x14ac:dyDescent="0.3">
      <c r="K113" s="722"/>
      <c r="L113" s="430"/>
      <c r="M113" s="389"/>
      <c r="N113" s="431"/>
      <c r="O113" s="340"/>
      <c r="P113" s="432"/>
      <c r="Q113" s="430"/>
      <c r="R113" s="422"/>
      <c r="S113" s="300"/>
      <c r="T113" s="723"/>
      <c r="U113" s="724"/>
      <c r="V113" s="725"/>
      <c r="W113" s="430"/>
      <c r="X113" s="422"/>
      <c r="Y113" s="300"/>
    </row>
    <row r="114" spans="11:28" x14ac:dyDescent="0.25">
      <c r="K114" s="710"/>
      <c r="L114" s="410"/>
      <c r="M114" s="385" t="s">
        <v>377</v>
      </c>
      <c r="N114" s="412" t="s">
        <v>374</v>
      </c>
      <c r="O114" s="339"/>
      <c r="P114" s="414">
        <v>20</v>
      </c>
      <c r="Q114" s="410"/>
      <c r="R114" s="385" t="s">
        <v>373</v>
      </c>
      <c r="S114" s="387">
        <f>(40*K114)</f>
        <v>0</v>
      </c>
      <c r="T114" s="706"/>
      <c r="U114" s="708" t="s">
        <v>368</v>
      </c>
      <c r="V114" s="704">
        <f>(100*K114)</f>
        <v>0</v>
      </c>
      <c r="W114" s="410"/>
      <c r="X114" s="418"/>
      <c r="Y114" s="387"/>
    </row>
    <row r="115" spans="11:28" ht="40.5" customHeight="1" thickBot="1" x14ac:dyDescent="0.3">
      <c r="K115" s="711"/>
      <c r="L115" s="411"/>
      <c r="M115" s="386"/>
      <c r="N115" s="413"/>
      <c r="O115" s="341"/>
      <c r="P115" s="415"/>
      <c r="Q115" s="411"/>
      <c r="R115" s="386"/>
      <c r="S115" s="302"/>
      <c r="T115" s="707"/>
      <c r="U115" s="709"/>
      <c r="V115" s="705"/>
      <c r="W115" s="411"/>
      <c r="X115" s="419"/>
      <c r="Y115" s="302"/>
    </row>
    <row r="116" spans="11:28" x14ac:dyDescent="0.25">
      <c r="K116" s="722"/>
      <c r="L116" s="430"/>
      <c r="M116" s="422" t="s">
        <v>378</v>
      </c>
      <c r="N116" s="431" t="s">
        <v>373</v>
      </c>
      <c r="O116" s="340"/>
      <c r="P116" s="432">
        <v>5</v>
      </c>
      <c r="Q116" s="430"/>
      <c r="R116" s="422" t="s">
        <v>371</v>
      </c>
      <c r="S116" s="300">
        <f>(50*K116)</f>
        <v>0</v>
      </c>
      <c r="T116" s="723"/>
      <c r="U116" s="724" t="s">
        <v>368</v>
      </c>
      <c r="V116" s="704">
        <f>(100*K116)</f>
        <v>0</v>
      </c>
      <c r="W116" s="430"/>
      <c r="X116" s="422"/>
      <c r="Y116" s="300"/>
    </row>
    <row r="117" spans="11:28" ht="44.25" customHeight="1" thickBot="1" x14ac:dyDescent="0.3">
      <c r="K117" s="722"/>
      <c r="L117" s="430"/>
      <c r="M117" s="422"/>
      <c r="N117" s="431"/>
      <c r="O117" s="340"/>
      <c r="P117" s="432"/>
      <c r="Q117" s="430"/>
      <c r="R117" s="422"/>
      <c r="S117" s="300"/>
      <c r="T117" s="723"/>
      <c r="U117" s="724"/>
      <c r="V117" s="705"/>
      <c r="W117" s="430"/>
      <c r="X117" s="422"/>
      <c r="Y117" s="300"/>
    </row>
    <row r="118" spans="11:28" x14ac:dyDescent="0.25">
      <c r="K118" s="710"/>
      <c r="L118" s="410"/>
      <c r="M118" s="385" t="s">
        <v>377</v>
      </c>
      <c r="N118" s="412" t="s">
        <v>343</v>
      </c>
      <c r="O118" s="339"/>
      <c r="P118" s="414">
        <v>20</v>
      </c>
      <c r="Q118" s="410"/>
      <c r="R118" s="385" t="s">
        <v>371</v>
      </c>
      <c r="S118" s="387">
        <f>(40*K118)</f>
        <v>0</v>
      </c>
      <c r="T118" s="706"/>
      <c r="U118" s="708" t="s">
        <v>368</v>
      </c>
      <c r="V118" s="704">
        <f>(80*K118)</f>
        <v>0</v>
      </c>
      <c r="W118" s="410"/>
      <c r="X118" s="385"/>
      <c r="Y118" s="387"/>
    </row>
    <row r="119" spans="11:28" ht="42.75" customHeight="1" thickBot="1" x14ac:dyDescent="0.3">
      <c r="K119" s="711"/>
      <c r="L119" s="411"/>
      <c r="M119" s="386"/>
      <c r="N119" s="413"/>
      <c r="O119" s="341"/>
      <c r="P119" s="415"/>
      <c r="Q119" s="411"/>
      <c r="R119" s="386"/>
      <c r="S119" s="302"/>
      <c r="T119" s="707"/>
      <c r="U119" s="709"/>
      <c r="V119" s="705"/>
      <c r="W119" s="411"/>
      <c r="X119" s="386"/>
      <c r="Y119" s="302"/>
    </row>
    <row r="120" spans="11:28" x14ac:dyDescent="0.25">
      <c r="K120" s="722"/>
      <c r="L120" s="430"/>
      <c r="M120" s="422" t="s">
        <v>379</v>
      </c>
      <c r="N120" s="431" t="s">
        <v>352</v>
      </c>
      <c r="O120" s="340"/>
      <c r="P120" s="432">
        <v>10</v>
      </c>
      <c r="Q120" s="430"/>
      <c r="R120" s="422" t="s">
        <v>372</v>
      </c>
      <c r="S120" s="300">
        <f>(50*K120)</f>
        <v>0</v>
      </c>
      <c r="T120" s="723"/>
      <c r="U120" s="724" t="s">
        <v>368</v>
      </c>
      <c r="V120" s="725">
        <f>(20*K120)</f>
        <v>0</v>
      </c>
      <c r="W120" s="430"/>
      <c r="X120" s="721"/>
      <c r="Y120" s="300"/>
    </row>
    <row r="121" spans="11:28" ht="40.5" customHeight="1" thickBot="1" x14ac:dyDescent="0.3">
      <c r="K121" s="722"/>
      <c r="L121" s="430"/>
      <c r="M121" s="422"/>
      <c r="N121" s="431"/>
      <c r="O121" s="340"/>
      <c r="P121" s="432"/>
      <c r="Q121" s="430"/>
      <c r="R121" s="422"/>
      <c r="S121" s="300"/>
      <c r="T121" s="723"/>
      <c r="U121" s="724"/>
      <c r="V121" s="725"/>
      <c r="W121" s="430"/>
      <c r="X121" s="721"/>
      <c r="Y121" s="300"/>
    </row>
    <row r="122" spans="11:28" x14ac:dyDescent="0.25">
      <c r="K122" s="710"/>
      <c r="L122" s="410"/>
      <c r="M122" s="385"/>
      <c r="N122" s="412"/>
      <c r="O122" s="339"/>
      <c r="P122" s="414"/>
      <c r="Q122" s="410"/>
      <c r="R122" s="385"/>
      <c r="S122" s="387"/>
      <c r="T122" s="706"/>
      <c r="U122" s="708"/>
      <c r="V122" s="704"/>
      <c r="W122" s="410"/>
      <c r="X122" s="385"/>
      <c r="Y122" s="387"/>
    </row>
    <row r="123" spans="11:28" ht="45.75" customHeight="1" thickBot="1" x14ac:dyDescent="0.3">
      <c r="K123" s="711"/>
      <c r="L123" s="411"/>
      <c r="M123" s="386"/>
      <c r="N123" s="413"/>
      <c r="O123" s="341"/>
      <c r="P123" s="415"/>
      <c r="Q123" s="411"/>
      <c r="R123" s="386"/>
      <c r="S123" s="302"/>
      <c r="T123" s="707"/>
      <c r="U123" s="709"/>
      <c r="V123" s="705"/>
      <c r="W123" s="411"/>
      <c r="X123" s="386"/>
      <c r="Y123" s="302"/>
    </row>
    <row r="125" spans="11:28" s="96" customFormat="1" x14ac:dyDescent="0.25"/>
    <row r="126" spans="11:28" ht="15.75" thickBot="1" x14ac:dyDescent="0.3"/>
    <row r="127" spans="11:28" ht="77.25" customHeight="1" thickBot="1" x14ac:dyDescent="0.3">
      <c r="K127" s="715" t="s">
        <v>103</v>
      </c>
      <c r="L127" s="716"/>
      <c r="M127" s="93" t="s">
        <v>391</v>
      </c>
      <c r="N127" s="717" t="s">
        <v>82</v>
      </c>
      <c r="O127" s="718"/>
      <c r="P127" s="100" t="s">
        <v>102</v>
      </c>
      <c r="Q127" s="712" t="s">
        <v>83</v>
      </c>
      <c r="R127" s="713"/>
      <c r="S127" s="713"/>
      <c r="T127" s="713"/>
      <c r="U127" s="713"/>
      <c r="V127" s="713"/>
      <c r="W127" s="713"/>
      <c r="X127" s="713"/>
      <c r="Y127" s="713"/>
      <c r="Z127" s="713"/>
      <c r="AA127" s="713"/>
      <c r="AB127" s="713"/>
    </row>
    <row r="128" spans="11:28" ht="60.75" customHeight="1" x14ac:dyDescent="0.25">
      <c r="K128" s="710"/>
      <c r="L128" s="410"/>
      <c r="M128" s="385">
        <v>2</v>
      </c>
      <c r="N128" s="412" t="s">
        <v>380</v>
      </c>
      <c r="O128" s="339"/>
      <c r="P128" s="414">
        <v>1</v>
      </c>
      <c r="Q128" s="410"/>
      <c r="R128" s="385" t="s">
        <v>300</v>
      </c>
      <c r="S128" s="387">
        <f>(4*K128)</f>
        <v>0</v>
      </c>
      <c r="T128" s="706"/>
      <c r="U128" s="708" t="s">
        <v>339</v>
      </c>
      <c r="V128" s="704">
        <f>(12*K128)</f>
        <v>0</v>
      </c>
      <c r="W128" s="410"/>
      <c r="X128" s="385" t="s">
        <v>383</v>
      </c>
      <c r="Y128" s="387">
        <f>(4*K128)</f>
        <v>0</v>
      </c>
      <c r="Z128" s="706"/>
      <c r="AA128" s="708"/>
      <c r="AB128" s="704"/>
    </row>
    <row r="129" spans="11:28" ht="15.75" thickBot="1" x14ac:dyDescent="0.3">
      <c r="K129" s="711"/>
      <c r="L129" s="411"/>
      <c r="M129" s="386"/>
      <c r="N129" s="413"/>
      <c r="O129" s="341"/>
      <c r="P129" s="415"/>
      <c r="Q129" s="411"/>
      <c r="R129" s="386"/>
      <c r="S129" s="302"/>
      <c r="T129" s="707"/>
      <c r="U129" s="709"/>
      <c r="V129" s="705"/>
      <c r="W129" s="411"/>
      <c r="X129" s="386"/>
      <c r="Y129" s="302"/>
      <c r="Z129" s="707"/>
      <c r="AA129" s="709"/>
      <c r="AB129" s="705"/>
    </row>
    <row r="130" spans="11:28" ht="60.75" customHeight="1" x14ac:dyDescent="0.25">
      <c r="K130" s="710"/>
      <c r="L130" s="410"/>
      <c r="M130" s="385">
        <v>6</v>
      </c>
      <c r="N130" s="412" t="s">
        <v>381</v>
      </c>
      <c r="O130" s="339"/>
      <c r="P130" s="414">
        <v>1</v>
      </c>
      <c r="Q130" s="410"/>
      <c r="R130" s="385" t="s">
        <v>300</v>
      </c>
      <c r="S130" s="387">
        <f>(2*K130)</f>
        <v>0</v>
      </c>
      <c r="T130" s="706"/>
      <c r="U130" s="708" t="s">
        <v>339</v>
      </c>
      <c r="V130" s="704">
        <f>(8*K130)</f>
        <v>0</v>
      </c>
      <c r="W130" s="410"/>
      <c r="X130" s="385" t="s">
        <v>383</v>
      </c>
      <c r="Y130" s="387">
        <f>(4*K130)</f>
        <v>0</v>
      </c>
      <c r="Z130" s="706"/>
      <c r="AA130" s="708"/>
      <c r="AB130" s="704"/>
    </row>
    <row r="131" spans="11:28" ht="15.75" thickBot="1" x14ac:dyDescent="0.3">
      <c r="K131" s="711"/>
      <c r="L131" s="411"/>
      <c r="M131" s="386"/>
      <c r="N131" s="413"/>
      <c r="O131" s="341"/>
      <c r="P131" s="415"/>
      <c r="Q131" s="411"/>
      <c r="R131" s="386"/>
      <c r="S131" s="302"/>
      <c r="T131" s="707"/>
      <c r="U131" s="709"/>
      <c r="V131" s="705"/>
      <c r="W131" s="411"/>
      <c r="X131" s="386"/>
      <c r="Y131" s="302"/>
      <c r="Z131" s="707"/>
      <c r="AA131" s="709"/>
      <c r="AB131" s="705"/>
    </row>
    <row r="132" spans="11:28" x14ac:dyDescent="0.25">
      <c r="K132" s="710"/>
      <c r="L132" s="410"/>
      <c r="M132" s="385">
        <v>8</v>
      </c>
      <c r="N132" s="412" t="s">
        <v>382</v>
      </c>
      <c r="O132" s="339"/>
      <c r="P132" s="414">
        <v>1</v>
      </c>
      <c r="Q132" s="410"/>
      <c r="R132" s="385" t="s">
        <v>300</v>
      </c>
      <c r="S132" s="387">
        <f>(2*K132)</f>
        <v>0</v>
      </c>
      <c r="T132" s="706"/>
      <c r="U132" s="708" t="s">
        <v>339</v>
      </c>
      <c r="V132" s="704">
        <f>(5*K132)</f>
        <v>0</v>
      </c>
      <c r="W132" s="410"/>
      <c r="X132" s="385" t="s">
        <v>383</v>
      </c>
      <c r="Y132" s="387">
        <f>(2*K132)</f>
        <v>0</v>
      </c>
      <c r="Z132" s="706"/>
      <c r="AA132" s="708"/>
      <c r="AB132" s="704"/>
    </row>
    <row r="133" spans="11:28" ht="63.75" customHeight="1" thickBot="1" x14ac:dyDescent="0.3">
      <c r="K133" s="711"/>
      <c r="L133" s="411"/>
      <c r="M133" s="386"/>
      <c r="N133" s="413"/>
      <c r="O133" s="341"/>
      <c r="P133" s="415"/>
      <c r="Q133" s="411"/>
      <c r="R133" s="386"/>
      <c r="S133" s="302"/>
      <c r="T133" s="707"/>
      <c r="U133" s="709"/>
      <c r="V133" s="705"/>
      <c r="W133" s="411"/>
      <c r="X133" s="386"/>
      <c r="Y133" s="302"/>
      <c r="Z133" s="707"/>
      <c r="AA133" s="709"/>
      <c r="AB133" s="705"/>
    </row>
    <row r="134" spans="11:28" ht="60" customHeight="1" x14ac:dyDescent="0.25">
      <c r="K134" s="710"/>
      <c r="L134" s="410"/>
      <c r="M134" s="385">
        <v>10</v>
      </c>
      <c r="N134" s="412" t="s">
        <v>385</v>
      </c>
      <c r="O134" s="339"/>
      <c r="P134" s="414">
        <v>1</v>
      </c>
      <c r="Q134" s="410"/>
      <c r="R134" s="385" t="s">
        <v>206</v>
      </c>
      <c r="S134" s="387">
        <f>(1*K134)</f>
        <v>0</v>
      </c>
      <c r="T134" s="706"/>
      <c r="U134" s="708" t="s">
        <v>386</v>
      </c>
      <c r="V134" s="704">
        <f>(1*K134)</f>
        <v>0</v>
      </c>
      <c r="W134" s="410"/>
      <c r="X134" s="385" t="s">
        <v>249</v>
      </c>
      <c r="Y134" s="387">
        <f>(20*K134)</f>
        <v>0</v>
      </c>
      <c r="Z134" s="706"/>
      <c r="AA134" s="708" t="s">
        <v>340</v>
      </c>
      <c r="AB134" s="704">
        <f>(2*K134)</f>
        <v>0</v>
      </c>
    </row>
    <row r="135" spans="11:28" ht="15.75" thickBot="1" x14ac:dyDescent="0.3">
      <c r="K135" s="711"/>
      <c r="L135" s="411"/>
      <c r="M135" s="386"/>
      <c r="N135" s="413"/>
      <c r="O135" s="341"/>
      <c r="P135" s="415"/>
      <c r="Q135" s="411"/>
      <c r="R135" s="386"/>
      <c r="S135" s="302"/>
      <c r="T135" s="707"/>
      <c r="U135" s="709"/>
      <c r="V135" s="705"/>
      <c r="W135" s="411"/>
      <c r="X135" s="386"/>
      <c r="Y135" s="302"/>
      <c r="Z135" s="707"/>
      <c r="AA135" s="709"/>
      <c r="AB135" s="705"/>
    </row>
    <row r="136" spans="11:28" x14ac:dyDescent="0.25">
      <c r="K136" s="710"/>
      <c r="L136" s="410"/>
      <c r="M136" s="385">
        <v>13</v>
      </c>
      <c r="N136" s="412" t="s">
        <v>384</v>
      </c>
      <c r="O136" s="339"/>
      <c r="P136" s="414">
        <v>1</v>
      </c>
      <c r="Q136" s="410"/>
      <c r="R136" s="385" t="s">
        <v>300</v>
      </c>
      <c r="S136" s="387">
        <f>(1*K136)</f>
        <v>0</v>
      </c>
      <c r="T136" s="706"/>
      <c r="U136" s="708" t="s">
        <v>339</v>
      </c>
      <c r="V136" s="704">
        <f>(4*K136)</f>
        <v>0</v>
      </c>
      <c r="W136" s="410"/>
      <c r="X136" s="385" t="s">
        <v>383</v>
      </c>
      <c r="Y136" s="387">
        <f>(2*K136)</f>
        <v>0</v>
      </c>
      <c r="Z136" s="706"/>
      <c r="AA136" s="708"/>
      <c r="AB136" s="704"/>
    </row>
    <row r="137" spans="11:28" ht="52.5" customHeight="1" thickBot="1" x14ac:dyDescent="0.3">
      <c r="K137" s="711"/>
      <c r="L137" s="411"/>
      <c r="M137" s="386"/>
      <c r="N137" s="413"/>
      <c r="O137" s="341"/>
      <c r="P137" s="415"/>
      <c r="Q137" s="411"/>
      <c r="R137" s="386"/>
      <c r="S137" s="302"/>
      <c r="T137" s="707"/>
      <c r="U137" s="709"/>
      <c r="V137" s="705"/>
      <c r="W137" s="411"/>
      <c r="X137" s="386"/>
      <c r="Y137" s="302"/>
      <c r="Z137" s="707"/>
      <c r="AA137" s="709"/>
      <c r="AB137" s="705"/>
    </row>
    <row r="138" spans="11:28" ht="57.75" customHeight="1" x14ac:dyDescent="0.25">
      <c r="K138" s="710"/>
      <c r="L138" s="410"/>
      <c r="M138" s="385">
        <v>15</v>
      </c>
      <c r="N138" s="412" t="s">
        <v>387</v>
      </c>
      <c r="O138" s="339"/>
      <c r="P138" s="414">
        <v>1</v>
      </c>
      <c r="Q138" s="410"/>
      <c r="R138" s="385" t="s">
        <v>300</v>
      </c>
      <c r="S138" s="387">
        <f>(1*K138)</f>
        <v>0</v>
      </c>
      <c r="T138" s="706"/>
      <c r="U138" s="708" t="s">
        <v>339</v>
      </c>
      <c r="V138" s="704">
        <f>(4*K138)</f>
        <v>0</v>
      </c>
      <c r="W138" s="410"/>
      <c r="X138" s="385" t="s">
        <v>383</v>
      </c>
      <c r="Y138" s="387">
        <f>(2*K138)</f>
        <v>0</v>
      </c>
      <c r="Z138" s="706"/>
      <c r="AA138" s="708"/>
      <c r="AB138" s="704"/>
    </row>
    <row r="139" spans="11:28" ht="15.75" thickBot="1" x14ac:dyDescent="0.3">
      <c r="K139" s="711"/>
      <c r="L139" s="411"/>
      <c r="M139" s="386"/>
      <c r="N139" s="413"/>
      <c r="O139" s="341"/>
      <c r="P139" s="415"/>
      <c r="Q139" s="411"/>
      <c r="R139" s="386"/>
      <c r="S139" s="302"/>
      <c r="T139" s="707"/>
      <c r="U139" s="709"/>
      <c r="V139" s="705"/>
      <c r="W139" s="411"/>
      <c r="X139" s="386"/>
      <c r="Y139" s="302"/>
      <c r="Z139" s="707"/>
      <c r="AA139" s="709"/>
      <c r="AB139" s="705"/>
    </row>
    <row r="140" spans="11:28" ht="54.75" customHeight="1" x14ac:dyDescent="0.25">
      <c r="K140" s="710"/>
      <c r="L140" s="410"/>
      <c r="M140" s="385">
        <v>15</v>
      </c>
      <c r="N140" s="412" t="s">
        <v>388</v>
      </c>
      <c r="O140" s="339"/>
      <c r="P140" s="414">
        <v>1</v>
      </c>
      <c r="Q140" s="410"/>
      <c r="R140" s="385" t="s">
        <v>300</v>
      </c>
      <c r="S140" s="387">
        <f>(1*K140)</f>
        <v>0</v>
      </c>
      <c r="T140" s="706"/>
      <c r="U140" s="708" t="s">
        <v>339</v>
      </c>
      <c r="V140" s="704">
        <f>(3*K140)</f>
        <v>0</v>
      </c>
      <c r="W140" s="410"/>
      <c r="X140" s="385" t="s">
        <v>383</v>
      </c>
      <c r="Y140" s="387">
        <f>(2*K140)</f>
        <v>0</v>
      </c>
      <c r="Z140" s="706"/>
      <c r="AA140" s="708"/>
      <c r="AB140" s="704"/>
    </row>
    <row r="141" spans="11:28" ht="1.5" customHeight="1" thickBot="1" x14ac:dyDescent="0.3">
      <c r="K141" s="711"/>
      <c r="L141" s="411"/>
      <c r="M141" s="386"/>
      <c r="N141" s="413"/>
      <c r="O141" s="341"/>
      <c r="P141" s="415"/>
      <c r="Q141" s="411"/>
      <c r="R141" s="386"/>
      <c r="S141" s="302"/>
      <c r="T141" s="707"/>
      <c r="U141" s="709"/>
      <c r="V141" s="705"/>
      <c r="W141" s="411"/>
      <c r="X141" s="386"/>
      <c r="Y141" s="302"/>
      <c r="Z141" s="707"/>
      <c r="AA141" s="709"/>
      <c r="AB141" s="705"/>
    </row>
    <row r="142" spans="11:28" x14ac:dyDescent="0.25">
      <c r="K142" s="710"/>
      <c r="L142" s="410"/>
      <c r="M142" s="385">
        <v>15</v>
      </c>
      <c r="N142" s="412" t="s">
        <v>587</v>
      </c>
      <c r="O142" s="339"/>
      <c r="P142" s="414">
        <v>1</v>
      </c>
      <c r="Q142" s="410"/>
      <c r="R142" s="385" t="s">
        <v>300</v>
      </c>
      <c r="S142" s="387">
        <f>(1*K142)</f>
        <v>0</v>
      </c>
      <c r="T142" s="706"/>
      <c r="U142" s="708" t="s">
        <v>339</v>
      </c>
      <c r="V142" s="704">
        <f>(3*K142)</f>
        <v>0</v>
      </c>
      <c r="W142" s="410"/>
      <c r="X142" s="385" t="s">
        <v>383</v>
      </c>
      <c r="Y142" s="387">
        <f>(2*K142)</f>
        <v>0</v>
      </c>
      <c r="Z142" s="706"/>
      <c r="AA142" s="708" t="s">
        <v>588</v>
      </c>
      <c r="AB142" s="704">
        <f>(1*K142)</f>
        <v>0</v>
      </c>
    </row>
    <row r="143" spans="11:28" ht="47.25" customHeight="1" thickBot="1" x14ac:dyDescent="0.3">
      <c r="K143" s="711"/>
      <c r="L143" s="411"/>
      <c r="M143" s="386"/>
      <c r="N143" s="413"/>
      <c r="O143" s="341"/>
      <c r="P143" s="415"/>
      <c r="Q143" s="411"/>
      <c r="R143" s="386"/>
      <c r="S143" s="302"/>
      <c r="T143" s="707"/>
      <c r="U143" s="709"/>
      <c r="V143" s="705"/>
      <c r="W143" s="411"/>
      <c r="X143" s="386"/>
      <c r="Y143" s="302"/>
      <c r="Z143" s="707"/>
      <c r="AA143" s="709"/>
      <c r="AB143" s="705"/>
    </row>
    <row r="144" spans="11:28" x14ac:dyDescent="0.25">
      <c r="K144" s="710"/>
      <c r="L144" s="410"/>
      <c r="M144" s="385">
        <v>17</v>
      </c>
      <c r="N144" s="412" t="s">
        <v>389</v>
      </c>
      <c r="O144" s="339"/>
      <c r="P144" s="414">
        <v>1</v>
      </c>
      <c r="Q144" s="410"/>
      <c r="R144" s="385" t="s">
        <v>204</v>
      </c>
      <c r="S144" s="387">
        <f>(1*K144)</f>
        <v>0</v>
      </c>
      <c r="T144" s="706"/>
      <c r="U144" s="708" t="s">
        <v>274</v>
      </c>
      <c r="V144" s="704">
        <f>(2*K144)</f>
        <v>0</v>
      </c>
      <c r="W144" s="410"/>
      <c r="X144" s="385" t="s">
        <v>249</v>
      </c>
      <c r="Y144" s="387">
        <f>(20*K144)</f>
        <v>0</v>
      </c>
      <c r="Z144" s="706"/>
      <c r="AA144" s="708" t="s">
        <v>390</v>
      </c>
      <c r="AB144" s="704">
        <f>(1*K144)</f>
        <v>0</v>
      </c>
    </row>
    <row r="145" spans="11:37" ht="48" customHeight="1" thickBot="1" x14ac:dyDescent="0.3">
      <c r="K145" s="711"/>
      <c r="L145" s="411"/>
      <c r="M145" s="386"/>
      <c r="N145" s="413"/>
      <c r="O145" s="341"/>
      <c r="P145" s="415"/>
      <c r="Q145" s="411"/>
      <c r="R145" s="386"/>
      <c r="S145" s="302"/>
      <c r="T145" s="707"/>
      <c r="U145" s="709"/>
      <c r="V145" s="705"/>
      <c r="W145" s="411"/>
      <c r="X145" s="386"/>
      <c r="Y145" s="302"/>
      <c r="Z145" s="707"/>
      <c r="AA145" s="709"/>
      <c r="AB145" s="705"/>
    </row>
    <row r="146" spans="11:37" x14ac:dyDescent="0.25">
      <c r="K146" s="710"/>
      <c r="L146" s="410"/>
      <c r="M146" s="385"/>
      <c r="N146" s="412"/>
      <c r="O146" s="339"/>
      <c r="P146" s="414"/>
      <c r="Q146" s="410"/>
      <c r="R146" s="385"/>
      <c r="S146" s="387"/>
      <c r="T146" s="706"/>
      <c r="U146" s="708"/>
      <c r="V146" s="704"/>
      <c r="W146" s="410"/>
      <c r="X146" s="385"/>
      <c r="Y146" s="387"/>
      <c r="Z146" s="706"/>
      <c r="AA146" s="708"/>
      <c r="AB146" s="704"/>
    </row>
    <row r="147" spans="11:37" ht="15.75" thickBot="1" x14ac:dyDescent="0.3">
      <c r="K147" s="711"/>
      <c r="L147" s="411"/>
      <c r="M147" s="386"/>
      <c r="N147" s="413"/>
      <c r="O147" s="341"/>
      <c r="P147" s="415"/>
      <c r="Q147" s="411"/>
      <c r="R147" s="386"/>
      <c r="S147" s="302"/>
      <c r="T147" s="707"/>
      <c r="U147" s="709"/>
      <c r="V147" s="705"/>
      <c r="W147" s="411"/>
      <c r="X147" s="386"/>
      <c r="Y147" s="302"/>
      <c r="Z147" s="707"/>
      <c r="AA147" s="709"/>
      <c r="AB147" s="705"/>
    </row>
    <row r="148" spans="11:37" x14ac:dyDescent="0.25">
      <c r="K148" s="710"/>
      <c r="L148" s="410"/>
      <c r="M148" s="385"/>
      <c r="N148" s="412"/>
      <c r="O148" s="339"/>
      <c r="P148" s="414"/>
      <c r="Q148" s="410"/>
      <c r="R148" s="385"/>
      <c r="S148" s="387"/>
      <c r="T148" s="706"/>
      <c r="U148" s="708"/>
      <c r="V148" s="704"/>
      <c r="W148" s="410"/>
      <c r="X148" s="385"/>
      <c r="Y148" s="387"/>
      <c r="Z148" s="706"/>
      <c r="AA148" s="708"/>
      <c r="AB148" s="704"/>
    </row>
    <row r="149" spans="11:37" ht="15.75" thickBot="1" x14ac:dyDescent="0.3">
      <c r="K149" s="711"/>
      <c r="L149" s="411"/>
      <c r="M149" s="386"/>
      <c r="N149" s="413"/>
      <c r="O149" s="341"/>
      <c r="P149" s="415"/>
      <c r="Q149" s="411"/>
      <c r="R149" s="386"/>
      <c r="S149" s="302"/>
      <c r="T149" s="707"/>
      <c r="U149" s="709"/>
      <c r="V149" s="705"/>
      <c r="W149" s="411"/>
      <c r="X149" s="386"/>
      <c r="Y149" s="302"/>
      <c r="Z149" s="707"/>
      <c r="AA149" s="709"/>
      <c r="AB149" s="705"/>
    </row>
    <row r="150" spans="11:37" x14ac:dyDescent="0.25">
      <c r="K150" s="710"/>
      <c r="L150" s="410"/>
      <c r="M150" s="385"/>
      <c r="N150" s="412"/>
      <c r="O150" s="339"/>
      <c r="P150" s="414"/>
      <c r="Q150" s="410"/>
      <c r="R150" s="385"/>
      <c r="S150" s="387"/>
      <c r="T150" s="706"/>
      <c r="U150" s="708"/>
      <c r="V150" s="704"/>
      <c r="W150" s="410"/>
      <c r="X150" s="385"/>
      <c r="Y150" s="387"/>
      <c r="Z150" s="706"/>
      <c r="AA150" s="708"/>
      <c r="AB150" s="704"/>
    </row>
    <row r="151" spans="11:37" ht="15.75" thickBot="1" x14ac:dyDescent="0.3">
      <c r="K151" s="711"/>
      <c r="L151" s="411"/>
      <c r="M151" s="386"/>
      <c r="N151" s="413"/>
      <c r="O151" s="341"/>
      <c r="P151" s="415"/>
      <c r="Q151" s="411"/>
      <c r="R151" s="386"/>
      <c r="S151" s="302"/>
      <c r="T151" s="707"/>
      <c r="U151" s="709"/>
      <c r="V151" s="705"/>
      <c r="W151" s="411"/>
      <c r="X151" s="386"/>
      <c r="Y151" s="302"/>
      <c r="Z151" s="707"/>
      <c r="AA151" s="709"/>
      <c r="AB151" s="705"/>
    </row>
    <row r="153" spans="11:37" s="96" customFormat="1" x14ac:dyDescent="0.25"/>
    <row r="154" spans="11:37" ht="15.75" thickBot="1" x14ac:dyDescent="0.3"/>
    <row r="155" spans="11:37" ht="81.75" customHeight="1" thickBot="1" x14ac:dyDescent="0.3">
      <c r="K155" s="715" t="s">
        <v>103</v>
      </c>
      <c r="L155" s="716"/>
      <c r="M155" s="93" t="s">
        <v>392</v>
      </c>
      <c r="N155" s="717" t="s">
        <v>82</v>
      </c>
      <c r="O155" s="718"/>
      <c r="P155" s="100" t="s">
        <v>102</v>
      </c>
      <c r="Q155" s="719" t="s">
        <v>83</v>
      </c>
      <c r="R155" s="720"/>
      <c r="S155" s="720"/>
      <c r="T155" s="720"/>
      <c r="U155" s="720"/>
      <c r="V155" s="720"/>
      <c r="W155" s="720"/>
      <c r="X155" s="720"/>
      <c r="Y155" s="720"/>
      <c r="Z155" s="720"/>
      <c r="AA155" s="720"/>
      <c r="AB155" s="720"/>
      <c r="AC155" s="720"/>
      <c r="AD155" s="720"/>
      <c r="AE155" s="720"/>
      <c r="AF155" s="720"/>
      <c r="AG155" s="720"/>
      <c r="AH155" s="720"/>
      <c r="AI155" s="720"/>
      <c r="AJ155" s="720"/>
      <c r="AK155" s="720"/>
    </row>
    <row r="156" spans="11:37" x14ac:dyDescent="0.25">
      <c r="K156" s="710"/>
      <c r="L156" s="410"/>
      <c r="M156" s="385">
        <v>2</v>
      </c>
      <c r="N156" s="412" t="s">
        <v>393</v>
      </c>
      <c r="O156" s="339"/>
      <c r="P156" s="414">
        <v>1</v>
      </c>
      <c r="Q156" s="410"/>
      <c r="R156" s="385" t="s">
        <v>205</v>
      </c>
      <c r="S156" s="387">
        <v>1</v>
      </c>
      <c r="T156" s="706"/>
      <c r="U156" s="708" t="s">
        <v>386</v>
      </c>
      <c r="V156" s="704">
        <v>1</v>
      </c>
      <c r="W156" s="410"/>
      <c r="X156" s="385" t="s">
        <v>249</v>
      </c>
      <c r="Y156" s="387">
        <v>2</v>
      </c>
      <c r="Z156" s="706"/>
      <c r="AA156" s="708"/>
      <c r="AB156" s="704"/>
      <c r="AC156" s="410"/>
      <c r="AD156" s="385"/>
      <c r="AE156" s="387"/>
      <c r="AF156" s="706"/>
      <c r="AG156" s="708"/>
      <c r="AH156" s="704"/>
      <c r="AI156" s="410"/>
      <c r="AJ156" s="385"/>
      <c r="AK156" s="387"/>
    </row>
    <row r="157" spans="11:37" ht="43.5" customHeight="1" thickBot="1" x14ac:dyDescent="0.3">
      <c r="K157" s="711"/>
      <c r="L157" s="411"/>
      <c r="M157" s="386"/>
      <c r="N157" s="413"/>
      <c r="O157" s="341"/>
      <c r="P157" s="415"/>
      <c r="Q157" s="411"/>
      <c r="R157" s="386"/>
      <c r="S157" s="302"/>
      <c r="T157" s="707"/>
      <c r="U157" s="709"/>
      <c r="V157" s="705"/>
      <c r="W157" s="411"/>
      <c r="X157" s="386"/>
      <c r="Y157" s="302"/>
      <c r="Z157" s="707"/>
      <c r="AA157" s="709"/>
      <c r="AB157" s="705"/>
      <c r="AC157" s="411"/>
      <c r="AD157" s="386"/>
      <c r="AE157" s="302"/>
      <c r="AF157" s="707"/>
      <c r="AG157" s="709"/>
      <c r="AH157" s="705"/>
      <c r="AI157" s="411"/>
      <c r="AJ157" s="386"/>
      <c r="AK157" s="302"/>
    </row>
    <row r="158" spans="11:37" x14ac:dyDescent="0.25">
      <c r="K158" s="710"/>
      <c r="L158" s="410"/>
      <c r="M158" s="385">
        <v>4</v>
      </c>
      <c r="N158" s="412" t="s">
        <v>394</v>
      </c>
      <c r="O158" s="339"/>
      <c r="P158" s="414">
        <v>1</v>
      </c>
      <c r="Q158" s="410"/>
      <c r="R158" s="385" t="s">
        <v>206</v>
      </c>
      <c r="S158" s="387">
        <f>(1*K158)</f>
        <v>0</v>
      </c>
      <c r="T158" s="706"/>
      <c r="U158" s="708" t="s">
        <v>342</v>
      </c>
      <c r="V158" s="704">
        <f>(1*K158)</f>
        <v>0</v>
      </c>
      <c r="W158" s="410"/>
      <c r="X158" s="385" t="s">
        <v>249</v>
      </c>
      <c r="Y158" s="387">
        <f>(2*K158)</f>
        <v>0</v>
      </c>
      <c r="Z158" s="706"/>
      <c r="AA158" s="708" t="s">
        <v>332</v>
      </c>
      <c r="AB158" s="704">
        <f>(6*K158)</f>
        <v>0</v>
      </c>
      <c r="AC158" s="410"/>
      <c r="AD158" s="385"/>
      <c r="AE158" s="387"/>
      <c r="AF158" s="706"/>
      <c r="AG158" s="708"/>
      <c r="AH158" s="704"/>
      <c r="AI158" s="410"/>
      <c r="AJ158" s="385"/>
      <c r="AK158" s="387"/>
    </row>
    <row r="159" spans="11:37" ht="45.75" customHeight="1" thickBot="1" x14ac:dyDescent="0.3">
      <c r="K159" s="711"/>
      <c r="L159" s="411"/>
      <c r="M159" s="386"/>
      <c r="N159" s="413"/>
      <c r="O159" s="341"/>
      <c r="P159" s="415"/>
      <c r="Q159" s="411"/>
      <c r="R159" s="386"/>
      <c r="S159" s="302"/>
      <c r="T159" s="707"/>
      <c r="U159" s="709"/>
      <c r="V159" s="705"/>
      <c r="W159" s="411"/>
      <c r="X159" s="386"/>
      <c r="Y159" s="302"/>
      <c r="Z159" s="707"/>
      <c r="AA159" s="709"/>
      <c r="AB159" s="705"/>
      <c r="AC159" s="411"/>
      <c r="AD159" s="386"/>
      <c r="AE159" s="302"/>
      <c r="AF159" s="707"/>
      <c r="AG159" s="709"/>
      <c r="AH159" s="705"/>
      <c r="AI159" s="411"/>
      <c r="AJ159" s="386"/>
      <c r="AK159" s="302"/>
    </row>
    <row r="160" spans="11:37" x14ac:dyDescent="0.25">
      <c r="K160" s="710"/>
      <c r="L160" s="410"/>
      <c r="M160" s="385">
        <v>5</v>
      </c>
      <c r="N160" s="412" t="s">
        <v>395</v>
      </c>
      <c r="O160" s="339"/>
      <c r="P160" s="414">
        <v>1</v>
      </c>
      <c r="Q160" s="410"/>
      <c r="R160" s="385" t="s">
        <v>206</v>
      </c>
      <c r="S160" s="387">
        <f>(1*K160)</f>
        <v>0</v>
      </c>
      <c r="T160" s="706"/>
      <c r="U160" s="708" t="s">
        <v>343</v>
      </c>
      <c r="V160" s="704">
        <f>(4*K160)</f>
        <v>0</v>
      </c>
      <c r="W160" s="410"/>
      <c r="X160" s="385" t="s">
        <v>249</v>
      </c>
      <c r="Y160" s="387">
        <f>(4*K160)</f>
        <v>0</v>
      </c>
      <c r="Z160" s="706"/>
      <c r="AA160" s="708"/>
      <c r="AB160" s="704"/>
      <c r="AC160" s="410"/>
      <c r="AD160" s="385"/>
      <c r="AE160" s="387"/>
      <c r="AF160" s="706"/>
      <c r="AG160" s="708"/>
      <c r="AH160" s="704"/>
      <c r="AI160" s="410"/>
      <c r="AJ160" s="385"/>
      <c r="AK160" s="387"/>
    </row>
    <row r="161" spans="11:37" ht="46.5" customHeight="1" thickBot="1" x14ac:dyDescent="0.3">
      <c r="K161" s="711"/>
      <c r="L161" s="411"/>
      <c r="M161" s="386"/>
      <c r="N161" s="413"/>
      <c r="O161" s="341"/>
      <c r="P161" s="415"/>
      <c r="Q161" s="411"/>
      <c r="R161" s="386"/>
      <c r="S161" s="302"/>
      <c r="T161" s="707"/>
      <c r="U161" s="709"/>
      <c r="V161" s="705"/>
      <c r="W161" s="411"/>
      <c r="X161" s="386"/>
      <c r="Y161" s="302"/>
      <c r="Z161" s="707"/>
      <c r="AA161" s="709"/>
      <c r="AB161" s="705"/>
      <c r="AC161" s="411"/>
      <c r="AD161" s="386"/>
      <c r="AE161" s="302"/>
      <c r="AF161" s="707"/>
      <c r="AG161" s="709"/>
      <c r="AH161" s="705"/>
      <c r="AI161" s="411"/>
      <c r="AJ161" s="386"/>
      <c r="AK161" s="302"/>
    </row>
    <row r="162" spans="11:37" ht="15" customHeight="1" x14ac:dyDescent="0.25">
      <c r="K162" s="710"/>
      <c r="L162" s="410"/>
      <c r="M162" s="385">
        <v>6</v>
      </c>
      <c r="N162" s="412" t="s">
        <v>396</v>
      </c>
      <c r="O162" s="339"/>
      <c r="P162" s="414">
        <v>1</v>
      </c>
      <c r="Q162" s="410"/>
      <c r="R162" s="385" t="s">
        <v>398</v>
      </c>
      <c r="S162" s="387">
        <f>(1*K162)</f>
        <v>0</v>
      </c>
      <c r="T162" s="706"/>
      <c r="U162" s="708" t="s">
        <v>399</v>
      </c>
      <c r="V162" s="704">
        <f>(1*K162)</f>
        <v>0</v>
      </c>
      <c r="W162" s="410"/>
      <c r="X162" s="385" t="s">
        <v>206</v>
      </c>
      <c r="Y162" s="387">
        <f>(1*K162)</f>
        <v>0</v>
      </c>
      <c r="Z162" s="706"/>
      <c r="AA162" s="708" t="s">
        <v>397</v>
      </c>
      <c r="AB162" s="704">
        <f>(1*K162)</f>
        <v>0</v>
      </c>
      <c r="AC162" s="410"/>
      <c r="AD162" s="385" t="s">
        <v>249</v>
      </c>
      <c r="AE162" s="387">
        <f>(2*K162)</f>
        <v>0</v>
      </c>
      <c r="AF162" s="706"/>
      <c r="AG162" s="708" t="s">
        <v>310</v>
      </c>
      <c r="AH162" s="704">
        <f>(2*K162)</f>
        <v>0</v>
      </c>
      <c r="AI162" s="410"/>
      <c r="AJ162" s="385" t="s">
        <v>348</v>
      </c>
      <c r="AK162" s="387">
        <f>(4*K162)</f>
        <v>0</v>
      </c>
    </row>
    <row r="163" spans="11:37" ht="45" customHeight="1" thickBot="1" x14ac:dyDescent="0.3">
      <c r="K163" s="711"/>
      <c r="L163" s="411"/>
      <c r="M163" s="386"/>
      <c r="N163" s="413"/>
      <c r="O163" s="341"/>
      <c r="P163" s="415"/>
      <c r="Q163" s="411"/>
      <c r="R163" s="386"/>
      <c r="S163" s="302"/>
      <c r="T163" s="707"/>
      <c r="U163" s="709"/>
      <c r="V163" s="705"/>
      <c r="W163" s="411"/>
      <c r="X163" s="386"/>
      <c r="Y163" s="302"/>
      <c r="Z163" s="707"/>
      <c r="AA163" s="709"/>
      <c r="AB163" s="705"/>
      <c r="AC163" s="411"/>
      <c r="AD163" s="386"/>
      <c r="AE163" s="302"/>
      <c r="AF163" s="707"/>
      <c r="AG163" s="709"/>
      <c r="AH163" s="705"/>
      <c r="AI163" s="411"/>
      <c r="AJ163" s="386"/>
      <c r="AK163" s="302"/>
    </row>
    <row r="164" spans="11:37" x14ac:dyDescent="0.25">
      <c r="K164" s="710"/>
      <c r="L164" s="410"/>
      <c r="M164" s="385">
        <v>8</v>
      </c>
      <c r="N164" s="412" t="s">
        <v>400</v>
      </c>
      <c r="O164" s="339"/>
      <c r="P164" s="414">
        <v>1</v>
      </c>
      <c r="Q164" s="410"/>
      <c r="R164" s="385" t="s">
        <v>205</v>
      </c>
      <c r="S164" s="387">
        <f>(1*K164)</f>
        <v>0</v>
      </c>
      <c r="T164" s="706"/>
      <c r="U164" s="708" t="s">
        <v>386</v>
      </c>
      <c r="V164" s="704">
        <f>(1*K164)</f>
        <v>0</v>
      </c>
      <c r="W164" s="410"/>
      <c r="X164" s="385" t="s">
        <v>249</v>
      </c>
      <c r="Y164" s="387">
        <f>(2*K164)</f>
        <v>0</v>
      </c>
      <c r="Z164" s="706"/>
      <c r="AA164" s="708"/>
      <c r="AB164" s="704"/>
      <c r="AC164" s="410"/>
      <c r="AD164" s="385"/>
      <c r="AE164" s="387"/>
      <c r="AF164" s="706"/>
      <c r="AG164" s="708"/>
      <c r="AH164" s="704"/>
      <c r="AI164" s="410"/>
      <c r="AJ164" s="385"/>
      <c r="AK164" s="387"/>
    </row>
    <row r="165" spans="11:37" ht="45.75" customHeight="1" thickBot="1" x14ac:dyDescent="0.3">
      <c r="K165" s="711"/>
      <c r="L165" s="411"/>
      <c r="M165" s="386"/>
      <c r="N165" s="413"/>
      <c r="O165" s="341"/>
      <c r="P165" s="415"/>
      <c r="Q165" s="411"/>
      <c r="R165" s="386"/>
      <c r="S165" s="302"/>
      <c r="T165" s="707"/>
      <c r="U165" s="709"/>
      <c r="V165" s="705"/>
      <c r="W165" s="411"/>
      <c r="X165" s="386"/>
      <c r="Y165" s="302"/>
      <c r="Z165" s="707"/>
      <c r="AA165" s="709"/>
      <c r="AB165" s="705"/>
      <c r="AC165" s="411"/>
      <c r="AD165" s="386"/>
      <c r="AE165" s="302"/>
      <c r="AF165" s="707"/>
      <c r="AG165" s="709"/>
      <c r="AH165" s="705"/>
      <c r="AI165" s="411"/>
      <c r="AJ165" s="386"/>
      <c r="AK165" s="302"/>
    </row>
    <row r="166" spans="11:37" x14ac:dyDescent="0.25">
      <c r="K166" s="710"/>
      <c r="L166" s="410"/>
      <c r="M166" s="385">
        <v>9</v>
      </c>
      <c r="N166" s="412" t="s">
        <v>401</v>
      </c>
      <c r="O166" s="339"/>
      <c r="P166" s="414">
        <v>1</v>
      </c>
      <c r="Q166" s="410"/>
      <c r="R166" s="385" t="s">
        <v>206</v>
      </c>
      <c r="S166" s="387">
        <f>(1*K166)</f>
        <v>0</v>
      </c>
      <c r="T166" s="706"/>
      <c r="U166" s="708" t="s">
        <v>343</v>
      </c>
      <c r="V166" s="704">
        <f>(4*K166)</f>
        <v>0</v>
      </c>
      <c r="W166" s="410"/>
      <c r="X166" s="385" t="s">
        <v>249</v>
      </c>
      <c r="Y166" s="387">
        <f>(4*K166)</f>
        <v>0</v>
      </c>
      <c r="Z166" s="706"/>
      <c r="AA166" s="708"/>
      <c r="AB166" s="704"/>
      <c r="AC166" s="410"/>
      <c r="AD166" s="385"/>
      <c r="AE166" s="387"/>
      <c r="AF166" s="706"/>
      <c r="AG166" s="708"/>
      <c r="AH166" s="704"/>
      <c r="AI166" s="410"/>
      <c r="AJ166" s="385"/>
      <c r="AK166" s="387"/>
    </row>
    <row r="167" spans="11:37" ht="48.75" customHeight="1" thickBot="1" x14ac:dyDescent="0.3">
      <c r="K167" s="711"/>
      <c r="L167" s="411"/>
      <c r="M167" s="386"/>
      <c r="N167" s="413"/>
      <c r="O167" s="341"/>
      <c r="P167" s="415"/>
      <c r="Q167" s="411"/>
      <c r="R167" s="386"/>
      <c r="S167" s="302"/>
      <c r="T167" s="707"/>
      <c r="U167" s="709"/>
      <c r="V167" s="705"/>
      <c r="W167" s="411"/>
      <c r="X167" s="386"/>
      <c r="Y167" s="302"/>
      <c r="Z167" s="707"/>
      <c r="AA167" s="709"/>
      <c r="AB167" s="705"/>
      <c r="AC167" s="411"/>
      <c r="AD167" s="386"/>
      <c r="AE167" s="302"/>
      <c r="AF167" s="707"/>
      <c r="AG167" s="709"/>
      <c r="AH167" s="705"/>
      <c r="AI167" s="411"/>
      <c r="AJ167" s="386"/>
      <c r="AK167" s="302"/>
    </row>
    <row r="168" spans="11:37" ht="47.25" customHeight="1" x14ac:dyDescent="0.25">
      <c r="K168" s="710"/>
      <c r="L168" s="410"/>
      <c r="M168" s="385">
        <v>10</v>
      </c>
      <c r="N168" s="412" t="s">
        <v>402</v>
      </c>
      <c r="O168" s="339"/>
      <c r="P168" s="414">
        <v>1</v>
      </c>
      <c r="Q168" s="410"/>
      <c r="R168" s="385" t="s">
        <v>205</v>
      </c>
      <c r="S168" s="387">
        <f>(1*K168)</f>
        <v>0</v>
      </c>
      <c r="T168" s="706"/>
      <c r="U168" s="708" t="s">
        <v>342</v>
      </c>
      <c r="V168" s="704">
        <f>(1*K168)</f>
        <v>0</v>
      </c>
      <c r="W168" s="410"/>
      <c r="X168" s="385"/>
      <c r="Y168" s="387"/>
      <c r="Z168" s="706"/>
      <c r="AA168" s="708"/>
      <c r="AB168" s="704"/>
      <c r="AC168" s="410"/>
      <c r="AD168" s="385"/>
      <c r="AE168" s="387"/>
      <c r="AF168" s="706"/>
      <c r="AG168" s="708"/>
      <c r="AH168" s="704"/>
      <c r="AI168" s="410"/>
      <c r="AJ168" s="385"/>
      <c r="AK168" s="387"/>
    </row>
    <row r="169" spans="11:37" ht="15.75" thickBot="1" x14ac:dyDescent="0.3">
      <c r="K169" s="711"/>
      <c r="L169" s="411"/>
      <c r="M169" s="386"/>
      <c r="N169" s="413"/>
      <c r="O169" s="341"/>
      <c r="P169" s="415"/>
      <c r="Q169" s="411"/>
      <c r="R169" s="386"/>
      <c r="S169" s="302"/>
      <c r="T169" s="707"/>
      <c r="U169" s="709"/>
      <c r="V169" s="705"/>
      <c r="W169" s="411"/>
      <c r="X169" s="386"/>
      <c r="Y169" s="302"/>
      <c r="Z169" s="707"/>
      <c r="AA169" s="709"/>
      <c r="AB169" s="705"/>
      <c r="AC169" s="411"/>
      <c r="AD169" s="386"/>
      <c r="AE169" s="302"/>
      <c r="AF169" s="707"/>
      <c r="AG169" s="709"/>
      <c r="AH169" s="705"/>
      <c r="AI169" s="411"/>
      <c r="AJ169" s="386"/>
      <c r="AK169" s="302"/>
    </row>
    <row r="170" spans="11:37" x14ac:dyDescent="0.25">
      <c r="K170" s="710"/>
      <c r="L170" s="410"/>
      <c r="M170" s="385">
        <v>11</v>
      </c>
      <c r="N170" s="412" t="s">
        <v>403</v>
      </c>
      <c r="O170" s="339"/>
      <c r="P170" s="414">
        <v>1</v>
      </c>
      <c r="Q170" s="410"/>
      <c r="R170" s="385" t="s">
        <v>203</v>
      </c>
      <c r="S170" s="387">
        <f>(1*K170)</f>
        <v>0</v>
      </c>
      <c r="T170" s="706"/>
      <c r="U170" s="708" t="s">
        <v>351</v>
      </c>
      <c r="V170" s="704">
        <f>(2*K170)</f>
        <v>0</v>
      </c>
      <c r="W170" s="410"/>
      <c r="X170" s="385"/>
      <c r="Y170" s="387"/>
      <c r="Z170" s="706"/>
      <c r="AA170" s="708"/>
      <c r="AB170" s="704"/>
      <c r="AC170" s="410"/>
      <c r="AD170" s="385"/>
      <c r="AE170" s="387"/>
      <c r="AF170" s="706"/>
      <c r="AG170" s="708"/>
      <c r="AH170" s="704"/>
      <c r="AI170" s="410"/>
      <c r="AJ170" s="385"/>
      <c r="AK170" s="387"/>
    </row>
    <row r="171" spans="11:37" ht="41.25" customHeight="1" thickBot="1" x14ac:dyDescent="0.3">
      <c r="K171" s="711"/>
      <c r="L171" s="411"/>
      <c r="M171" s="386"/>
      <c r="N171" s="413"/>
      <c r="O171" s="341"/>
      <c r="P171" s="415"/>
      <c r="Q171" s="411"/>
      <c r="R171" s="386"/>
      <c r="S171" s="302"/>
      <c r="T171" s="707"/>
      <c r="U171" s="709"/>
      <c r="V171" s="705"/>
      <c r="W171" s="411"/>
      <c r="X171" s="386"/>
      <c r="Y171" s="302"/>
      <c r="Z171" s="707"/>
      <c r="AA171" s="709"/>
      <c r="AB171" s="705"/>
      <c r="AC171" s="411"/>
      <c r="AD171" s="386"/>
      <c r="AE171" s="302"/>
      <c r="AF171" s="707"/>
      <c r="AG171" s="709"/>
      <c r="AH171" s="705"/>
      <c r="AI171" s="411"/>
      <c r="AJ171" s="386"/>
      <c r="AK171" s="302"/>
    </row>
    <row r="172" spans="11:37" x14ac:dyDescent="0.25">
      <c r="K172" s="710"/>
      <c r="L172" s="410"/>
      <c r="M172" s="385">
        <v>12</v>
      </c>
      <c r="N172" s="412" t="s">
        <v>404</v>
      </c>
      <c r="O172" s="339"/>
      <c r="P172" s="414">
        <v>1</v>
      </c>
      <c r="Q172" s="410"/>
      <c r="R172" s="385" t="s">
        <v>203</v>
      </c>
      <c r="S172" s="387">
        <f>(1*K172)</f>
        <v>0</v>
      </c>
      <c r="T172" s="706"/>
      <c r="U172" s="708" t="s">
        <v>386</v>
      </c>
      <c r="V172" s="704">
        <f>(1*K172)</f>
        <v>0</v>
      </c>
      <c r="W172" s="410"/>
      <c r="X172" s="385" t="s">
        <v>249</v>
      </c>
      <c r="Y172" s="387">
        <f>(2*K172)</f>
        <v>0</v>
      </c>
      <c r="Z172" s="706"/>
      <c r="AA172" s="708"/>
      <c r="AB172" s="704"/>
      <c r="AC172" s="410"/>
      <c r="AD172" s="385"/>
      <c r="AE172" s="387"/>
      <c r="AF172" s="706"/>
      <c r="AG172" s="708"/>
      <c r="AH172" s="704"/>
      <c r="AI172" s="410"/>
      <c r="AJ172" s="385"/>
      <c r="AK172" s="387"/>
    </row>
    <row r="173" spans="11:37" ht="45" customHeight="1" thickBot="1" x14ac:dyDescent="0.3">
      <c r="K173" s="711"/>
      <c r="L173" s="411"/>
      <c r="M173" s="386"/>
      <c r="N173" s="413"/>
      <c r="O173" s="341"/>
      <c r="P173" s="415"/>
      <c r="Q173" s="411"/>
      <c r="R173" s="386"/>
      <c r="S173" s="302"/>
      <c r="T173" s="707"/>
      <c r="U173" s="709"/>
      <c r="V173" s="705"/>
      <c r="W173" s="411"/>
      <c r="X173" s="386"/>
      <c r="Y173" s="302"/>
      <c r="Z173" s="707"/>
      <c r="AA173" s="709"/>
      <c r="AB173" s="705"/>
      <c r="AC173" s="411"/>
      <c r="AD173" s="386"/>
      <c r="AE173" s="302"/>
      <c r="AF173" s="707"/>
      <c r="AG173" s="709"/>
      <c r="AH173" s="705"/>
      <c r="AI173" s="411"/>
      <c r="AJ173" s="386"/>
      <c r="AK173" s="302"/>
    </row>
    <row r="174" spans="11:37" x14ac:dyDescent="0.25">
      <c r="K174" s="710"/>
      <c r="L174" s="410"/>
      <c r="M174" s="385">
        <v>12</v>
      </c>
      <c r="N174" s="412" t="s">
        <v>405</v>
      </c>
      <c r="O174" s="339"/>
      <c r="P174" s="414">
        <v>1</v>
      </c>
      <c r="Q174" s="410"/>
      <c r="R174" s="385" t="s">
        <v>398</v>
      </c>
      <c r="S174" s="387">
        <f>(1*K174)</f>
        <v>0</v>
      </c>
      <c r="T174" s="706"/>
      <c r="U174" s="708" t="s">
        <v>399</v>
      </c>
      <c r="V174" s="704">
        <f>(1*K174)</f>
        <v>0</v>
      </c>
      <c r="W174" s="410"/>
      <c r="X174" s="385" t="s">
        <v>206</v>
      </c>
      <c r="Y174" s="387">
        <f>(1*K174)</f>
        <v>0</v>
      </c>
      <c r="Z174" s="706"/>
      <c r="AA174" s="708" t="s">
        <v>397</v>
      </c>
      <c r="AB174" s="704">
        <f>(1*K174)</f>
        <v>0</v>
      </c>
      <c r="AC174" s="410"/>
      <c r="AD174" s="385" t="s">
        <v>249</v>
      </c>
      <c r="AE174" s="387">
        <f>(2*K174)</f>
        <v>0</v>
      </c>
      <c r="AF174" s="706"/>
      <c r="AG174" s="708" t="s">
        <v>406</v>
      </c>
      <c r="AH174" s="704">
        <f>(2*K174)</f>
        <v>0</v>
      </c>
      <c r="AI174" s="410"/>
      <c r="AJ174" s="385" t="s">
        <v>407</v>
      </c>
      <c r="AK174" s="387">
        <f>(4*K174)</f>
        <v>0</v>
      </c>
    </row>
    <row r="175" spans="11:37" ht="45" customHeight="1" thickBot="1" x14ac:dyDescent="0.3">
      <c r="K175" s="711"/>
      <c r="L175" s="411"/>
      <c r="M175" s="386"/>
      <c r="N175" s="413"/>
      <c r="O175" s="341"/>
      <c r="P175" s="415"/>
      <c r="Q175" s="411"/>
      <c r="R175" s="386"/>
      <c r="S175" s="302"/>
      <c r="T175" s="707"/>
      <c r="U175" s="709"/>
      <c r="V175" s="705"/>
      <c r="W175" s="411"/>
      <c r="X175" s="386"/>
      <c r="Y175" s="302"/>
      <c r="Z175" s="707"/>
      <c r="AA175" s="709"/>
      <c r="AB175" s="705"/>
      <c r="AC175" s="411"/>
      <c r="AD175" s="386"/>
      <c r="AE175" s="302"/>
      <c r="AF175" s="707"/>
      <c r="AG175" s="709"/>
      <c r="AH175" s="705"/>
      <c r="AI175" s="411"/>
      <c r="AJ175" s="386"/>
      <c r="AK175" s="302"/>
    </row>
    <row r="176" spans="11:37" x14ac:dyDescent="0.25">
      <c r="K176" s="710"/>
      <c r="L176" s="410"/>
      <c r="M176" s="385">
        <v>13</v>
      </c>
      <c r="N176" s="412" t="s">
        <v>408</v>
      </c>
      <c r="O176" s="339"/>
      <c r="P176" s="414">
        <v>1</v>
      </c>
      <c r="Q176" s="410"/>
      <c r="R176" s="385" t="s">
        <v>205</v>
      </c>
      <c r="S176" s="387">
        <f>(1*K176)</f>
        <v>0</v>
      </c>
      <c r="T176" s="706"/>
      <c r="U176" s="708" t="s">
        <v>342</v>
      </c>
      <c r="V176" s="704">
        <f>(1*K176)</f>
        <v>0</v>
      </c>
      <c r="W176" s="410"/>
      <c r="X176" s="385" t="s">
        <v>249</v>
      </c>
      <c r="Y176" s="387">
        <f>(2*K176)</f>
        <v>0</v>
      </c>
      <c r="Z176" s="706"/>
      <c r="AA176" s="708" t="s">
        <v>383</v>
      </c>
      <c r="AB176" s="704">
        <f>(6*K176)</f>
        <v>0</v>
      </c>
      <c r="AC176" s="410"/>
      <c r="AD176" s="385"/>
      <c r="AE176" s="387"/>
      <c r="AF176" s="706"/>
      <c r="AG176" s="708"/>
      <c r="AH176" s="704"/>
      <c r="AI176" s="410"/>
      <c r="AJ176" s="385"/>
      <c r="AK176" s="387"/>
    </row>
    <row r="177" spans="11:37" ht="45.75" customHeight="1" thickBot="1" x14ac:dyDescent="0.3">
      <c r="K177" s="711"/>
      <c r="L177" s="411"/>
      <c r="M177" s="386"/>
      <c r="N177" s="413"/>
      <c r="O177" s="341"/>
      <c r="P177" s="415"/>
      <c r="Q177" s="411"/>
      <c r="R177" s="386"/>
      <c r="S177" s="302"/>
      <c r="T177" s="707"/>
      <c r="U177" s="709"/>
      <c r="V177" s="705"/>
      <c r="W177" s="411"/>
      <c r="X177" s="386"/>
      <c r="Y177" s="302"/>
      <c r="Z177" s="707"/>
      <c r="AA177" s="709"/>
      <c r="AB177" s="705"/>
      <c r="AC177" s="411"/>
      <c r="AD177" s="386"/>
      <c r="AE177" s="302"/>
      <c r="AF177" s="707"/>
      <c r="AG177" s="709"/>
      <c r="AH177" s="705"/>
      <c r="AI177" s="411"/>
      <c r="AJ177" s="386"/>
      <c r="AK177" s="302"/>
    </row>
    <row r="178" spans="11:37" x14ac:dyDescent="0.25">
      <c r="K178" s="710"/>
      <c r="L178" s="410"/>
      <c r="M178" s="385">
        <v>15</v>
      </c>
      <c r="N178" s="412" t="s">
        <v>409</v>
      </c>
      <c r="O178" s="339"/>
      <c r="P178" s="414">
        <v>1</v>
      </c>
      <c r="Q178" s="410"/>
      <c r="R178" s="385" t="s">
        <v>203</v>
      </c>
      <c r="S178" s="387">
        <f>(1*K178)</f>
        <v>0</v>
      </c>
      <c r="T178" s="706"/>
      <c r="U178" s="708" t="s">
        <v>386</v>
      </c>
      <c r="V178" s="704">
        <f>(1*K178)</f>
        <v>0</v>
      </c>
      <c r="W178" s="410"/>
      <c r="X178" s="385" t="s">
        <v>249</v>
      </c>
      <c r="Y178" s="387">
        <f>(2*K178)</f>
        <v>0</v>
      </c>
      <c r="Z178" s="706"/>
      <c r="AA178" s="708"/>
      <c r="AB178" s="704"/>
      <c r="AC178" s="410"/>
      <c r="AD178" s="385"/>
      <c r="AE178" s="387"/>
      <c r="AF178" s="706"/>
      <c r="AG178" s="708"/>
      <c r="AH178" s="704"/>
      <c r="AI178" s="410"/>
      <c r="AJ178" s="385"/>
      <c r="AK178" s="387"/>
    </row>
    <row r="179" spans="11:37" ht="48" customHeight="1" thickBot="1" x14ac:dyDescent="0.3">
      <c r="K179" s="711"/>
      <c r="L179" s="411"/>
      <c r="M179" s="386"/>
      <c r="N179" s="413"/>
      <c r="O179" s="341"/>
      <c r="P179" s="415"/>
      <c r="Q179" s="411"/>
      <c r="R179" s="386"/>
      <c r="S179" s="302"/>
      <c r="T179" s="707"/>
      <c r="U179" s="709"/>
      <c r="V179" s="705"/>
      <c r="W179" s="411"/>
      <c r="X179" s="386"/>
      <c r="Y179" s="302"/>
      <c r="Z179" s="707"/>
      <c r="AA179" s="709"/>
      <c r="AB179" s="705"/>
      <c r="AC179" s="411"/>
      <c r="AD179" s="386"/>
      <c r="AE179" s="302"/>
      <c r="AF179" s="707"/>
      <c r="AG179" s="709"/>
      <c r="AH179" s="705"/>
      <c r="AI179" s="411"/>
      <c r="AJ179" s="386"/>
      <c r="AK179" s="302"/>
    </row>
    <row r="180" spans="11:37" ht="15" customHeight="1" x14ac:dyDescent="0.25">
      <c r="K180" s="710"/>
      <c r="L180" s="410"/>
      <c r="M180" s="385">
        <v>16</v>
      </c>
      <c r="N180" s="412" t="s">
        <v>410</v>
      </c>
      <c r="O180" s="339"/>
      <c r="P180" s="414">
        <v>1</v>
      </c>
      <c r="Q180" s="410"/>
      <c r="R180" s="385" t="s">
        <v>203</v>
      </c>
      <c r="S180" s="387">
        <f>(1*K180)</f>
        <v>0</v>
      </c>
      <c r="T180" s="706"/>
      <c r="U180" s="708" t="s">
        <v>411</v>
      </c>
      <c r="V180" s="704">
        <f>(1*K180)</f>
        <v>0</v>
      </c>
      <c r="W180" s="410"/>
      <c r="X180" s="385" t="s">
        <v>249</v>
      </c>
      <c r="Y180" s="387">
        <f>(2*K180)</f>
        <v>0</v>
      </c>
      <c r="Z180" s="706"/>
      <c r="AA180" s="708" t="s">
        <v>383</v>
      </c>
      <c r="AB180" s="704">
        <f>(6*K180)</f>
        <v>0</v>
      </c>
      <c r="AC180" s="410"/>
      <c r="AD180" s="385"/>
      <c r="AE180" s="387"/>
      <c r="AF180" s="706"/>
      <c r="AG180" s="708"/>
      <c r="AH180" s="704"/>
      <c r="AI180" s="410"/>
      <c r="AJ180" s="385"/>
      <c r="AK180" s="387"/>
    </row>
    <row r="181" spans="11:37" ht="45.75" customHeight="1" thickBot="1" x14ac:dyDescent="0.3">
      <c r="K181" s="711"/>
      <c r="L181" s="411"/>
      <c r="M181" s="386"/>
      <c r="N181" s="413"/>
      <c r="O181" s="341"/>
      <c r="P181" s="415"/>
      <c r="Q181" s="411"/>
      <c r="R181" s="386"/>
      <c r="S181" s="302"/>
      <c r="T181" s="707"/>
      <c r="U181" s="709"/>
      <c r="V181" s="705"/>
      <c r="W181" s="411"/>
      <c r="X181" s="386"/>
      <c r="Y181" s="302"/>
      <c r="Z181" s="707"/>
      <c r="AA181" s="709"/>
      <c r="AB181" s="705"/>
      <c r="AC181" s="411"/>
      <c r="AD181" s="386"/>
      <c r="AE181" s="302"/>
      <c r="AF181" s="707"/>
      <c r="AG181" s="709"/>
      <c r="AH181" s="705"/>
      <c r="AI181" s="411"/>
      <c r="AJ181" s="386"/>
      <c r="AK181" s="302"/>
    </row>
    <row r="182" spans="11:37" x14ac:dyDescent="0.25">
      <c r="K182" s="710"/>
      <c r="L182" s="410"/>
      <c r="M182" s="385"/>
      <c r="N182" s="412"/>
      <c r="O182" s="339"/>
      <c r="P182" s="414"/>
      <c r="Q182" s="410"/>
      <c r="R182" s="385"/>
      <c r="S182" s="387"/>
      <c r="T182" s="706"/>
      <c r="U182" s="708"/>
      <c r="V182" s="704"/>
      <c r="W182" s="410"/>
      <c r="X182" s="385"/>
      <c r="Y182" s="387"/>
      <c r="Z182" s="706"/>
      <c r="AA182" s="708"/>
      <c r="AB182" s="704"/>
      <c r="AC182" s="410"/>
      <c r="AD182" s="385"/>
      <c r="AE182" s="387"/>
      <c r="AF182" s="706"/>
      <c r="AG182" s="708"/>
      <c r="AH182" s="704"/>
      <c r="AI182" s="410"/>
      <c r="AJ182" s="385"/>
      <c r="AK182" s="387"/>
    </row>
    <row r="183" spans="11:37" ht="43.5" customHeight="1" thickBot="1" x14ac:dyDescent="0.3">
      <c r="K183" s="711"/>
      <c r="L183" s="411"/>
      <c r="M183" s="386"/>
      <c r="N183" s="413"/>
      <c r="O183" s="341"/>
      <c r="P183" s="415"/>
      <c r="Q183" s="411"/>
      <c r="R183" s="386"/>
      <c r="S183" s="302"/>
      <c r="T183" s="707"/>
      <c r="U183" s="709"/>
      <c r="V183" s="705"/>
      <c r="W183" s="411"/>
      <c r="X183" s="386"/>
      <c r="Y183" s="302"/>
      <c r="Z183" s="707"/>
      <c r="AA183" s="709"/>
      <c r="AB183" s="705"/>
      <c r="AC183" s="411"/>
      <c r="AD183" s="386"/>
      <c r="AE183" s="302"/>
      <c r="AF183" s="707"/>
      <c r="AG183" s="709"/>
      <c r="AH183" s="705"/>
      <c r="AI183" s="411"/>
      <c r="AJ183" s="386"/>
      <c r="AK183" s="302"/>
    </row>
    <row r="185" spans="11:37" s="105" customFormat="1" x14ac:dyDescent="0.25"/>
    <row r="186" spans="11:37" ht="15.75" thickBot="1" x14ac:dyDescent="0.3"/>
    <row r="187" spans="11:37" ht="77.25" customHeight="1" thickBot="1" x14ac:dyDescent="0.3">
      <c r="K187" s="715" t="s">
        <v>103</v>
      </c>
      <c r="L187" s="716"/>
      <c r="M187" s="98" t="s">
        <v>392</v>
      </c>
      <c r="N187" s="717" t="s">
        <v>82</v>
      </c>
      <c r="O187" s="718"/>
      <c r="P187" s="100" t="s">
        <v>102</v>
      </c>
      <c r="Q187" s="712" t="s">
        <v>83</v>
      </c>
      <c r="R187" s="713"/>
      <c r="S187" s="713"/>
      <c r="T187" s="713"/>
      <c r="U187" s="713"/>
      <c r="V187" s="739"/>
    </row>
    <row r="188" spans="11:37" ht="15" customHeight="1" x14ac:dyDescent="0.25">
      <c r="K188" s="710"/>
      <c r="L188" s="410"/>
      <c r="M188" s="385">
        <v>2</v>
      </c>
      <c r="N188" s="412" t="s">
        <v>351</v>
      </c>
      <c r="O188" s="339"/>
      <c r="P188" s="414">
        <v>1</v>
      </c>
      <c r="Q188" s="410"/>
      <c r="R188" s="385" t="s">
        <v>343</v>
      </c>
      <c r="S188" s="387">
        <f>(1*K188)</f>
        <v>0</v>
      </c>
      <c r="T188" s="706"/>
      <c r="U188" s="708"/>
      <c r="V188" s="704"/>
    </row>
    <row r="189" spans="11:37" ht="45" customHeight="1" thickBot="1" x14ac:dyDescent="0.3">
      <c r="K189" s="711"/>
      <c r="L189" s="411"/>
      <c r="M189" s="386"/>
      <c r="N189" s="413"/>
      <c r="O189" s="341"/>
      <c r="P189" s="415"/>
      <c r="Q189" s="411"/>
      <c r="R189" s="386"/>
      <c r="S189" s="302"/>
      <c r="T189" s="707"/>
      <c r="U189" s="709"/>
      <c r="V189" s="705"/>
    </row>
    <row r="190" spans="11:37" ht="15" customHeight="1" x14ac:dyDescent="0.25">
      <c r="K190" s="710"/>
      <c r="L190" s="410"/>
      <c r="M190" s="385">
        <v>3</v>
      </c>
      <c r="N190" s="412" t="s">
        <v>339</v>
      </c>
      <c r="O190" s="339"/>
      <c r="P190" s="414">
        <v>5</v>
      </c>
      <c r="Q190" s="410"/>
      <c r="R190" s="385" t="s">
        <v>343</v>
      </c>
      <c r="S190" s="387">
        <f>(1*K190)</f>
        <v>0</v>
      </c>
      <c r="T190" s="706"/>
      <c r="U190" s="708"/>
      <c r="V190" s="704"/>
    </row>
    <row r="191" spans="11:37" ht="46.5" customHeight="1" thickBot="1" x14ac:dyDescent="0.3">
      <c r="K191" s="711"/>
      <c r="L191" s="411"/>
      <c r="M191" s="386"/>
      <c r="N191" s="413"/>
      <c r="O191" s="341"/>
      <c r="P191" s="415"/>
      <c r="Q191" s="411"/>
      <c r="R191" s="386"/>
      <c r="S191" s="302"/>
      <c r="T191" s="707"/>
      <c r="U191" s="709"/>
      <c r="V191" s="705"/>
    </row>
    <row r="192" spans="11:37" x14ac:dyDescent="0.25">
      <c r="K192" s="710"/>
      <c r="L192" s="410"/>
      <c r="M192" s="385">
        <v>3</v>
      </c>
      <c r="N192" s="412" t="s">
        <v>338</v>
      </c>
      <c r="O192" s="339"/>
      <c r="P192" s="414">
        <v>10</v>
      </c>
      <c r="Q192" s="410"/>
      <c r="R192" s="385" t="s">
        <v>351</v>
      </c>
      <c r="S192" s="387">
        <f>(1*K192)</f>
        <v>0</v>
      </c>
      <c r="T192" s="706"/>
      <c r="U192" s="708"/>
      <c r="V192" s="704"/>
    </row>
    <row r="193" spans="1:22" ht="46.5" customHeight="1" thickBot="1" x14ac:dyDescent="0.3">
      <c r="K193" s="711"/>
      <c r="L193" s="411"/>
      <c r="M193" s="386"/>
      <c r="N193" s="413"/>
      <c r="O193" s="341"/>
      <c r="P193" s="415"/>
      <c r="Q193" s="411"/>
      <c r="R193" s="386"/>
      <c r="S193" s="302"/>
      <c r="T193" s="707"/>
      <c r="U193" s="709"/>
      <c r="V193" s="705"/>
    </row>
    <row r="194" spans="1:22" ht="15" customHeight="1" x14ac:dyDescent="0.25">
      <c r="K194" s="710"/>
      <c r="L194" s="410"/>
      <c r="M194" s="385">
        <v>4</v>
      </c>
      <c r="N194" s="412" t="s">
        <v>340</v>
      </c>
      <c r="O194" s="339"/>
      <c r="P194" s="414">
        <v>1</v>
      </c>
      <c r="Q194" s="410"/>
      <c r="R194" s="385" t="s">
        <v>343</v>
      </c>
      <c r="S194" s="387">
        <f>(2*K194)</f>
        <v>0</v>
      </c>
      <c r="T194" s="706"/>
      <c r="U194" s="708"/>
      <c r="V194" s="704"/>
    </row>
    <row r="195" spans="1:22" ht="48" customHeight="1" thickBot="1" x14ac:dyDescent="0.3">
      <c r="K195" s="711"/>
      <c r="L195" s="411"/>
      <c r="M195" s="386"/>
      <c r="N195" s="413"/>
      <c r="O195" s="341"/>
      <c r="P195" s="415"/>
      <c r="Q195" s="411"/>
      <c r="R195" s="386"/>
      <c r="S195" s="302"/>
      <c r="T195" s="707"/>
      <c r="U195" s="709"/>
      <c r="V195" s="705"/>
    </row>
    <row r="196" spans="1:22" x14ac:dyDescent="0.25">
      <c r="K196" s="710"/>
      <c r="L196" s="410"/>
      <c r="M196" s="385">
        <v>5</v>
      </c>
      <c r="N196" s="412" t="s">
        <v>249</v>
      </c>
      <c r="O196" s="339"/>
      <c r="P196" s="414">
        <v>20</v>
      </c>
      <c r="Q196" s="410"/>
      <c r="R196" s="385" t="s">
        <v>351</v>
      </c>
      <c r="S196" s="387">
        <f>(1*K196)</f>
        <v>0</v>
      </c>
      <c r="T196" s="706"/>
      <c r="U196" s="708"/>
      <c r="V196" s="704"/>
    </row>
    <row r="197" spans="1:22" ht="45.75" customHeight="1" thickBot="1" x14ac:dyDescent="0.3">
      <c r="A197" s="114"/>
      <c r="B197" s="114"/>
      <c r="K197" s="711"/>
      <c r="L197" s="411"/>
      <c r="M197" s="386"/>
      <c r="N197" s="413"/>
      <c r="O197" s="341"/>
      <c r="P197" s="415"/>
      <c r="Q197" s="411"/>
      <c r="R197" s="386"/>
      <c r="S197" s="302"/>
      <c r="T197" s="707"/>
      <c r="U197" s="709"/>
      <c r="V197" s="705"/>
    </row>
    <row r="198" spans="1:22" ht="15" customHeight="1" x14ac:dyDescent="0.25">
      <c r="A198" s="114"/>
      <c r="B198" s="114"/>
      <c r="K198" s="710"/>
      <c r="L198" s="410"/>
      <c r="M198" s="385">
        <v>5</v>
      </c>
      <c r="N198" s="412" t="s">
        <v>411</v>
      </c>
      <c r="O198" s="339"/>
      <c r="P198" s="414">
        <v>1</v>
      </c>
      <c r="Q198" s="410"/>
      <c r="R198" s="385" t="s">
        <v>340</v>
      </c>
      <c r="S198" s="387">
        <f>(2*K198)</f>
        <v>0</v>
      </c>
      <c r="T198" s="706"/>
      <c r="U198" s="708" t="s">
        <v>343</v>
      </c>
      <c r="V198" s="704">
        <f>(1*K198)</f>
        <v>0</v>
      </c>
    </row>
    <row r="199" spans="1:22" ht="46.5" customHeight="1" thickBot="1" x14ac:dyDescent="0.3">
      <c r="K199" s="711"/>
      <c r="L199" s="411"/>
      <c r="M199" s="386"/>
      <c r="N199" s="413"/>
      <c r="O199" s="341"/>
      <c r="P199" s="415"/>
      <c r="Q199" s="411"/>
      <c r="R199" s="386"/>
      <c r="S199" s="302"/>
      <c r="T199" s="707"/>
      <c r="U199" s="709"/>
      <c r="V199" s="705"/>
    </row>
    <row r="200" spans="1:22" ht="15" customHeight="1" x14ac:dyDescent="0.25">
      <c r="K200" s="710"/>
      <c r="L200" s="410"/>
      <c r="M200" s="385">
        <v>5</v>
      </c>
      <c r="N200" s="412" t="s">
        <v>386</v>
      </c>
      <c r="O200" s="339"/>
      <c r="P200" s="414">
        <v>1</v>
      </c>
      <c r="Q200" s="410"/>
      <c r="R200" s="385" t="s">
        <v>351</v>
      </c>
      <c r="S200" s="387">
        <f>(1*K200)</f>
        <v>0</v>
      </c>
      <c r="T200" s="706"/>
      <c r="U200" s="708"/>
      <c r="V200" s="704"/>
    </row>
    <row r="201" spans="1:22" ht="46.5" customHeight="1" thickBot="1" x14ac:dyDescent="0.3">
      <c r="K201" s="711"/>
      <c r="L201" s="411"/>
      <c r="M201" s="386"/>
      <c r="N201" s="413"/>
      <c r="O201" s="341"/>
      <c r="P201" s="415"/>
      <c r="Q201" s="411"/>
      <c r="R201" s="386"/>
      <c r="S201" s="302"/>
      <c r="T201" s="707"/>
      <c r="U201" s="709"/>
      <c r="V201" s="705"/>
    </row>
    <row r="202" spans="1:22" ht="15" customHeight="1" x14ac:dyDescent="0.25">
      <c r="K202" s="710"/>
      <c r="L202" s="410"/>
      <c r="M202" s="385">
        <v>6</v>
      </c>
      <c r="N202" s="412" t="s">
        <v>341</v>
      </c>
      <c r="O202" s="339"/>
      <c r="P202" s="414">
        <v>1</v>
      </c>
      <c r="Q202" s="410"/>
      <c r="R202" s="385" t="s">
        <v>368</v>
      </c>
      <c r="S202" s="387">
        <f>(40*K202)</f>
        <v>0</v>
      </c>
      <c r="T202" s="706"/>
      <c r="U202" s="708" t="s">
        <v>343</v>
      </c>
      <c r="V202" s="704">
        <f>(20*K202)</f>
        <v>0</v>
      </c>
    </row>
    <row r="203" spans="1:22" ht="45.75" customHeight="1" thickBot="1" x14ac:dyDescent="0.3">
      <c r="K203" s="711"/>
      <c r="L203" s="411"/>
      <c r="M203" s="386"/>
      <c r="N203" s="413"/>
      <c r="O203" s="341"/>
      <c r="P203" s="415"/>
      <c r="Q203" s="411"/>
      <c r="R203" s="386"/>
      <c r="S203" s="302"/>
      <c r="T203" s="707"/>
      <c r="U203" s="709"/>
      <c r="V203" s="705"/>
    </row>
    <row r="204" spans="1:22" ht="15" customHeight="1" x14ac:dyDescent="0.25">
      <c r="K204" s="710"/>
      <c r="L204" s="410"/>
      <c r="M204" s="385">
        <v>7</v>
      </c>
      <c r="N204" s="412" t="s">
        <v>356</v>
      </c>
      <c r="O204" s="339"/>
      <c r="P204" s="414">
        <v>2</v>
      </c>
      <c r="Q204" s="410"/>
      <c r="R204" s="385" t="s">
        <v>351</v>
      </c>
      <c r="S204" s="387">
        <f>(1*K204)</f>
        <v>0</v>
      </c>
      <c r="T204" s="706"/>
      <c r="U204" s="708"/>
      <c r="V204" s="704"/>
    </row>
    <row r="205" spans="1:22" ht="46.5" customHeight="1" thickBot="1" x14ac:dyDescent="0.3">
      <c r="K205" s="711"/>
      <c r="L205" s="411"/>
      <c r="M205" s="386"/>
      <c r="N205" s="413"/>
      <c r="O205" s="341"/>
      <c r="P205" s="415"/>
      <c r="Q205" s="411"/>
      <c r="R205" s="386"/>
      <c r="S205" s="302"/>
      <c r="T205" s="707"/>
      <c r="U205" s="709"/>
      <c r="V205" s="705"/>
    </row>
    <row r="206" spans="1:22" ht="15" customHeight="1" x14ac:dyDescent="0.25">
      <c r="K206" s="710"/>
      <c r="L206" s="410"/>
      <c r="M206" s="385">
        <v>8</v>
      </c>
      <c r="N206" s="412" t="s">
        <v>481</v>
      </c>
      <c r="O206" s="339"/>
      <c r="P206" s="414">
        <v>1</v>
      </c>
      <c r="Q206" s="410"/>
      <c r="R206" s="385" t="s">
        <v>340</v>
      </c>
      <c r="S206" s="387">
        <f>(4*K206)</f>
        <v>0</v>
      </c>
      <c r="T206" s="706"/>
      <c r="U206" s="708"/>
      <c r="V206" s="704"/>
    </row>
    <row r="207" spans="1:22" ht="45" customHeight="1" thickBot="1" x14ac:dyDescent="0.3">
      <c r="K207" s="711"/>
      <c r="L207" s="411"/>
      <c r="M207" s="386"/>
      <c r="N207" s="413"/>
      <c r="O207" s="341"/>
      <c r="P207" s="415"/>
      <c r="Q207" s="411"/>
      <c r="R207" s="386"/>
      <c r="S207" s="302"/>
      <c r="T207" s="707"/>
      <c r="U207" s="709"/>
      <c r="V207" s="705"/>
    </row>
    <row r="208" spans="1:22" ht="15" customHeight="1" x14ac:dyDescent="0.25">
      <c r="K208" s="710"/>
      <c r="L208" s="410"/>
      <c r="M208" s="385">
        <v>8</v>
      </c>
      <c r="N208" s="412" t="s">
        <v>398</v>
      </c>
      <c r="O208" s="339"/>
      <c r="P208" s="414">
        <v>1</v>
      </c>
      <c r="Q208" s="410"/>
      <c r="R208" s="385" t="s">
        <v>343</v>
      </c>
      <c r="S208" s="387">
        <f>(2*K208)</f>
        <v>0</v>
      </c>
      <c r="T208" s="706"/>
      <c r="U208" s="708"/>
      <c r="V208" s="704"/>
    </row>
    <row r="209" spans="11:22" ht="46.5" customHeight="1" thickBot="1" x14ac:dyDescent="0.3">
      <c r="K209" s="711"/>
      <c r="L209" s="411"/>
      <c r="M209" s="386"/>
      <c r="N209" s="413"/>
      <c r="O209" s="341"/>
      <c r="P209" s="415"/>
      <c r="Q209" s="411"/>
      <c r="R209" s="386"/>
      <c r="S209" s="302"/>
      <c r="T209" s="707"/>
      <c r="U209" s="709"/>
      <c r="V209" s="705"/>
    </row>
    <row r="210" spans="11:22" ht="15" customHeight="1" x14ac:dyDescent="0.25">
      <c r="K210" s="710"/>
      <c r="L210" s="410"/>
      <c r="M210" s="385">
        <v>9</v>
      </c>
      <c r="N210" s="412" t="s">
        <v>482</v>
      </c>
      <c r="O210" s="339"/>
      <c r="P210" s="414">
        <v>1</v>
      </c>
      <c r="Q210" s="410"/>
      <c r="R210" s="385" t="s">
        <v>340</v>
      </c>
      <c r="S210" s="387">
        <f>(3*K210)</f>
        <v>0</v>
      </c>
      <c r="T210" s="706"/>
      <c r="U210" s="708" t="s">
        <v>343</v>
      </c>
      <c r="V210" s="704">
        <f>(3*K210)</f>
        <v>0</v>
      </c>
    </row>
    <row r="211" spans="11:22" ht="45.75" customHeight="1" thickBot="1" x14ac:dyDescent="0.3">
      <c r="K211" s="711"/>
      <c r="L211" s="411"/>
      <c r="M211" s="386"/>
      <c r="N211" s="413"/>
      <c r="O211" s="341"/>
      <c r="P211" s="415"/>
      <c r="Q211" s="411"/>
      <c r="R211" s="386"/>
      <c r="S211" s="302"/>
      <c r="T211" s="707"/>
      <c r="U211" s="709"/>
      <c r="V211" s="705"/>
    </row>
    <row r="212" spans="11:22" ht="15" customHeight="1" x14ac:dyDescent="0.25">
      <c r="K212" s="710"/>
      <c r="L212" s="410"/>
      <c r="M212" s="385">
        <v>9</v>
      </c>
      <c r="N212" s="412" t="s">
        <v>397</v>
      </c>
      <c r="O212" s="339"/>
      <c r="P212" s="414">
        <v>1</v>
      </c>
      <c r="Q212" s="410"/>
      <c r="R212" s="385" t="s">
        <v>351</v>
      </c>
      <c r="S212" s="387">
        <f>(6*K212)</f>
        <v>0</v>
      </c>
      <c r="T212" s="706"/>
      <c r="U212" s="708"/>
      <c r="V212" s="704"/>
    </row>
    <row r="213" spans="11:22" ht="45.75" customHeight="1" thickBot="1" x14ac:dyDescent="0.3">
      <c r="K213" s="711"/>
      <c r="L213" s="411"/>
      <c r="M213" s="386"/>
      <c r="N213" s="413"/>
      <c r="O213" s="341"/>
      <c r="P213" s="415"/>
      <c r="Q213" s="411"/>
      <c r="R213" s="386"/>
      <c r="S213" s="302"/>
      <c r="T213" s="707"/>
      <c r="U213" s="709"/>
      <c r="V213" s="705"/>
    </row>
    <row r="214" spans="11:22" ht="15" customHeight="1" x14ac:dyDescent="0.25">
      <c r="K214" s="710"/>
      <c r="L214" s="410"/>
      <c r="M214" s="385">
        <v>9</v>
      </c>
      <c r="N214" s="412" t="s">
        <v>399</v>
      </c>
      <c r="O214" s="339"/>
      <c r="P214" s="414">
        <v>1</v>
      </c>
      <c r="Q214" s="410"/>
      <c r="R214" s="385" t="s">
        <v>351</v>
      </c>
      <c r="S214" s="387">
        <f>(2*K214)</f>
        <v>0</v>
      </c>
      <c r="T214" s="706"/>
      <c r="U214" s="708"/>
      <c r="V214" s="704"/>
    </row>
    <row r="215" spans="11:22" ht="45" customHeight="1" thickBot="1" x14ac:dyDescent="0.3">
      <c r="K215" s="711"/>
      <c r="L215" s="411"/>
      <c r="M215" s="386"/>
      <c r="N215" s="413"/>
      <c r="O215" s="341"/>
      <c r="P215" s="415"/>
      <c r="Q215" s="411"/>
      <c r="R215" s="386"/>
      <c r="S215" s="302"/>
      <c r="T215" s="707"/>
      <c r="U215" s="709"/>
      <c r="V215" s="705"/>
    </row>
    <row r="216" spans="11:22" ht="15" customHeight="1" x14ac:dyDescent="0.25">
      <c r="K216" s="710"/>
      <c r="L216" s="410"/>
      <c r="M216" s="385">
        <v>10</v>
      </c>
      <c r="N216" s="412" t="s">
        <v>483</v>
      </c>
      <c r="O216" s="339"/>
      <c r="P216" s="414">
        <v>1</v>
      </c>
      <c r="Q216" s="410"/>
      <c r="R216" s="385" t="s">
        <v>351</v>
      </c>
      <c r="S216" s="387">
        <f>(3*K216)</f>
        <v>0</v>
      </c>
      <c r="T216" s="706"/>
      <c r="U216" s="708"/>
      <c r="V216" s="704"/>
    </row>
    <row r="217" spans="11:22" ht="46.5" customHeight="1" thickBot="1" x14ac:dyDescent="0.3">
      <c r="K217" s="711"/>
      <c r="L217" s="411"/>
      <c r="M217" s="386"/>
      <c r="N217" s="413"/>
      <c r="O217" s="341"/>
      <c r="P217" s="415"/>
      <c r="Q217" s="411"/>
      <c r="R217" s="386"/>
      <c r="S217" s="302"/>
      <c r="T217" s="707"/>
      <c r="U217" s="709"/>
      <c r="V217" s="705"/>
    </row>
    <row r="218" spans="11:22" ht="15" customHeight="1" x14ac:dyDescent="0.25">
      <c r="K218" s="710"/>
      <c r="L218" s="410"/>
      <c r="M218" s="385">
        <v>11</v>
      </c>
      <c r="N218" s="412" t="s">
        <v>479</v>
      </c>
      <c r="O218" s="339"/>
      <c r="P218" s="414">
        <v>5</v>
      </c>
      <c r="Q218" s="410"/>
      <c r="R218" s="385" t="s">
        <v>386</v>
      </c>
      <c r="S218" s="387">
        <f>(1*K218)</f>
        <v>0</v>
      </c>
      <c r="T218" s="706"/>
      <c r="U218" s="708"/>
      <c r="V218" s="704"/>
    </row>
    <row r="219" spans="11:22" ht="48.75" customHeight="1" thickBot="1" x14ac:dyDescent="0.3">
      <c r="K219" s="711"/>
      <c r="L219" s="411"/>
      <c r="M219" s="386"/>
      <c r="N219" s="413"/>
      <c r="O219" s="341"/>
      <c r="P219" s="415"/>
      <c r="Q219" s="411"/>
      <c r="R219" s="386"/>
      <c r="S219" s="302"/>
      <c r="T219" s="707"/>
      <c r="U219" s="709"/>
      <c r="V219" s="705"/>
    </row>
    <row r="220" spans="11:22" ht="15" customHeight="1" x14ac:dyDescent="0.25">
      <c r="K220" s="710"/>
      <c r="L220" s="410"/>
      <c r="M220" s="385">
        <v>11</v>
      </c>
      <c r="N220" s="412" t="s">
        <v>479</v>
      </c>
      <c r="O220" s="339"/>
      <c r="P220" s="414">
        <v>5</v>
      </c>
      <c r="Q220" s="410"/>
      <c r="R220" s="385" t="s">
        <v>484</v>
      </c>
      <c r="S220" s="387">
        <f>(1*K220)</f>
        <v>0</v>
      </c>
      <c r="T220" s="706"/>
      <c r="U220" s="708"/>
      <c r="V220" s="704"/>
    </row>
    <row r="221" spans="11:22" ht="45.75" customHeight="1" thickBot="1" x14ac:dyDescent="0.3">
      <c r="K221" s="711"/>
      <c r="L221" s="411"/>
      <c r="M221" s="386"/>
      <c r="N221" s="413"/>
      <c r="O221" s="341"/>
      <c r="P221" s="415"/>
      <c r="Q221" s="411"/>
      <c r="R221" s="386"/>
      <c r="S221" s="302"/>
      <c r="T221" s="707"/>
      <c r="U221" s="709"/>
      <c r="V221" s="705"/>
    </row>
    <row r="222" spans="11:22" ht="15" customHeight="1" x14ac:dyDescent="0.25">
      <c r="K222" s="710"/>
      <c r="L222" s="410"/>
      <c r="M222" s="385">
        <v>11</v>
      </c>
      <c r="N222" s="412" t="s">
        <v>485</v>
      </c>
      <c r="O222" s="339"/>
      <c r="P222" s="414">
        <v>1</v>
      </c>
      <c r="Q222" s="410"/>
      <c r="R222" s="385" t="s">
        <v>351</v>
      </c>
      <c r="S222" s="387">
        <f>(4*K222)</f>
        <v>0</v>
      </c>
      <c r="T222" s="706"/>
      <c r="U222" s="708"/>
      <c r="V222" s="704"/>
    </row>
    <row r="223" spans="11:22" ht="45.75" customHeight="1" thickBot="1" x14ac:dyDescent="0.3">
      <c r="K223" s="711"/>
      <c r="L223" s="411"/>
      <c r="M223" s="386"/>
      <c r="N223" s="413"/>
      <c r="O223" s="341"/>
      <c r="P223" s="415"/>
      <c r="Q223" s="411"/>
      <c r="R223" s="386"/>
      <c r="S223" s="302"/>
      <c r="T223" s="707"/>
      <c r="U223" s="709"/>
      <c r="V223" s="705"/>
    </row>
    <row r="224" spans="11:22" ht="15" customHeight="1" x14ac:dyDescent="0.25">
      <c r="K224" s="710"/>
      <c r="L224" s="410"/>
      <c r="M224" s="385">
        <v>12</v>
      </c>
      <c r="N224" s="412" t="s">
        <v>480</v>
      </c>
      <c r="O224" s="339"/>
      <c r="P224" s="414">
        <v>1</v>
      </c>
      <c r="Q224" s="410"/>
      <c r="R224" s="385" t="s">
        <v>351</v>
      </c>
      <c r="S224" s="387">
        <f>(10*K224)</f>
        <v>0</v>
      </c>
      <c r="T224" s="706"/>
      <c r="U224" s="708"/>
      <c r="V224" s="704"/>
    </row>
    <row r="225" spans="11:22" ht="45.75" customHeight="1" thickBot="1" x14ac:dyDescent="0.3">
      <c r="K225" s="711"/>
      <c r="L225" s="411"/>
      <c r="M225" s="386"/>
      <c r="N225" s="413"/>
      <c r="O225" s="341"/>
      <c r="P225" s="415"/>
      <c r="Q225" s="411"/>
      <c r="R225" s="386"/>
      <c r="S225" s="302"/>
      <c r="T225" s="707"/>
      <c r="U225" s="709"/>
      <c r="V225" s="705"/>
    </row>
    <row r="226" spans="11:22" ht="15" customHeight="1" x14ac:dyDescent="0.25">
      <c r="K226" s="710"/>
      <c r="L226" s="410"/>
      <c r="M226" s="385">
        <v>20</v>
      </c>
      <c r="N226" s="412" t="s">
        <v>486</v>
      </c>
      <c r="O226" s="339"/>
      <c r="P226" s="414">
        <v>1</v>
      </c>
      <c r="Q226" s="410"/>
      <c r="R226" s="385" t="s">
        <v>374</v>
      </c>
      <c r="S226" s="387">
        <f>(3*K226)</f>
        <v>0</v>
      </c>
      <c r="T226" s="706"/>
      <c r="U226" s="708"/>
      <c r="V226" s="704"/>
    </row>
    <row r="227" spans="11:22" ht="45" customHeight="1" thickBot="1" x14ac:dyDescent="0.3">
      <c r="K227" s="711"/>
      <c r="L227" s="411"/>
      <c r="M227" s="386"/>
      <c r="N227" s="413"/>
      <c r="O227" s="341"/>
      <c r="P227" s="415"/>
      <c r="Q227" s="411"/>
      <c r="R227" s="386"/>
      <c r="S227" s="302"/>
      <c r="T227" s="707"/>
      <c r="U227" s="709"/>
      <c r="V227" s="705"/>
    </row>
    <row r="228" spans="11:22" ht="15" customHeight="1" x14ac:dyDescent="0.25">
      <c r="K228" s="710"/>
      <c r="L228" s="410"/>
      <c r="M228" s="385">
        <v>21</v>
      </c>
      <c r="N228" s="412" t="s">
        <v>487</v>
      </c>
      <c r="O228" s="339"/>
      <c r="P228" s="414">
        <v>1</v>
      </c>
      <c r="Q228" s="410"/>
      <c r="R228" s="385" t="s">
        <v>489</v>
      </c>
      <c r="S228" s="387">
        <f>(4*K228)</f>
        <v>0</v>
      </c>
      <c r="T228" s="706"/>
      <c r="U228" s="708"/>
      <c r="V228" s="704"/>
    </row>
    <row r="229" spans="11:22" ht="46.5" customHeight="1" thickBot="1" x14ac:dyDescent="0.3">
      <c r="K229" s="711"/>
      <c r="L229" s="411"/>
      <c r="M229" s="386"/>
      <c r="N229" s="413"/>
      <c r="O229" s="341"/>
      <c r="P229" s="415"/>
      <c r="Q229" s="411"/>
      <c r="R229" s="386"/>
      <c r="S229" s="302"/>
      <c r="T229" s="707"/>
      <c r="U229" s="709"/>
      <c r="V229" s="705"/>
    </row>
    <row r="230" spans="11:22" ht="15" customHeight="1" x14ac:dyDescent="0.25">
      <c r="K230" s="710"/>
      <c r="L230" s="410"/>
      <c r="M230" s="385">
        <v>21</v>
      </c>
      <c r="N230" s="412" t="s">
        <v>488</v>
      </c>
      <c r="O230" s="339"/>
      <c r="P230" s="414">
        <v>5</v>
      </c>
      <c r="Q230" s="410"/>
      <c r="R230" s="385" t="s">
        <v>390</v>
      </c>
      <c r="S230" s="387">
        <f>(1*K230)</f>
        <v>0</v>
      </c>
      <c r="T230" s="706"/>
      <c r="U230" s="708"/>
      <c r="V230" s="704"/>
    </row>
    <row r="231" spans="11:22" ht="48.75" customHeight="1" thickBot="1" x14ac:dyDescent="0.3">
      <c r="K231" s="711"/>
      <c r="L231" s="411"/>
      <c r="M231" s="386"/>
      <c r="N231" s="413"/>
      <c r="O231" s="341"/>
      <c r="P231" s="415"/>
      <c r="Q231" s="411"/>
      <c r="R231" s="386"/>
      <c r="S231" s="302"/>
      <c r="T231" s="707"/>
      <c r="U231" s="709"/>
      <c r="V231" s="705"/>
    </row>
    <row r="232" spans="11:22" ht="15" customHeight="1" x14ac:dyDescent="0.25">
      <c r="K232" s="710"/>
      <c r="L232" s="410"/>
      <c r="M232" s="385">
        <v>30</v>
      </c>
      <c r="N232" s="412" t="s">
        <v>490</v>
      </c>
      <c r="O232" s="339"/>
      <c r="P232" s="414">
        <v>1</v>
      </c>
      <c r="Q232" s="410"/>
      <c r="R232" s="385" t="s">
        <v>368</v>
      </c>
      <c r="S232" s="387">
        <f>(120*K232)</f>
        <v>0</v>
      </c>
      <c r="T232" s="706"/>
      <c r="U232" s="708" t="s">
        <v>493</v>
      </c>
      <c r="V232" s="704">
        <f>(60*K232)</f>
        <v>0</v>
      </c>
    </row>
    <row r="233" spans="11:22" ht="45.75" customHeight="1" thickBot="1" x14ac:dyDescent="0.3">
      <c r="K233" s="711"/>
      <c r="L233" s="411"/>
      <c r="M233" s="386"/>
      <c r="N233" s="413"/>
      <c r="O233" s="341"/>
      <c r="P233" s="415"/>
      <c r="Q233" s="411"/>
      <c r="R233" s="386"/>
      <c r="S233" s="302"/>
      <c r="T233" s="707"/>
      <c r="U233" s="709"/>
      <c r="V233" s="705"/>
    </row>
  </sheetData>
  <mergeCells count="1354">
    <mergeCell ref="S230:S231"/>
    <mergeCell ref="T230:T231"/>
    <mergeCell ref="U230:U231"/>
    <mergeCell ref="V230:V231"/>
    <mergeCell ref="U228:U229"/>
    <mergeCell ref="V228:V229"/>
    <mergeCell ref="K228:K229"/>
    <mergeCell ref="L228:L229"/>
    <mergeCell ref="M228:M229"/>
    <mergeCell ref="N228:O229"/>
    <mergeCell ref="P228:P229"/>
    <mergeCell ref="Q228:Q229"/>
    <mergeCell ref="R228:R229"/>
    <mergeCell ref="U226:U227"/>
    <mergeCell ref="V226:V227"/>
    <mergeCell ref="K224:K225"/>
    <mergeCell ref="L224:L225"/>
    <mergeCell ref="M224:M225"/>
    <mergeCell ref="N224:O225"/>
    <mergeCell ref="P224:P225"/>
    <mergeCell ref="Q224:Q225"/>
    <mergeCell ref="R224:R225"/>
    <mergeCell ref="S224:S225"/>
    <mergeCell ref="T224:T225"/>
    <mergeCell ref="U224:U225"/>
    <mergeCell ref="V224:V225"/>
    <mergeCell ref="T228:T229"/>
    <mergeCell ref="K232:K233"/>
    <mergeCell ref="L232:L233"/>
    <mergeCell ref="M232:M233"/>
    <mergeCell ref="N232:O233"/>
    <mergeCell ref="P232:P233"/>
    <mergeCell ref="Q232:Q233"/>
    <mergeCell ref="R232:R233"/>
    <mergeCell ref="S232:S233"/>
    <mergeCell ref="T232:T233"/>
    <mergeCell ref="U232:U233"/>
    <mergeCell ref="V232:V233"/>
    <mergeCell ref="K230:K231"/>
    <mergeCell ref="L230:L231"/>
    <mergeCell ref="M230:M231"/>
    <mergeCell ref="N230:O231"/>
    <mergeCell ref="P230:P231"/>
    <mergeCell ref="Q230:Q231"/>
    <mergeCell ref="R230:R231"/>
    <mergeCell ref="S228:S229"/>
    <mergeCell ref="K222:K223"/>
    <mergeCell ref="L222:L223"/>
    <mergeCell ref="M222:M223"/>
    <mergeCell ref="N222:O223"/>
    <mergeCell ref="P222:P223"/>
    <mergeCell ref="Q222:Q223"/>
    <mergeCell ref="R222:R223"/>
    <mergeCell ref="S222:S223"/>
    <mergeCell ref="T222:T223"/>
    <mergeCell ref="U222:U223"/>
    <mergeCell ref="V222:V223"/>
    <mergeCell ref="K220:K221"/>
    <mergeCell ref="L220:L221"/>
    <mergeCell ref="M220:M221"/>
    <mergeCell ref="N220:O221"/>
    <mergeCell ref="P220:P221"/>
    <mergeCell ref="Q220:Q221"/>
    <mergeCell ref="R220:R221"/>
    <mergeCell ref="S220:S221"/>
    <mergeCell ref="T220:T221"/>
    <mergeCell ref="U220:U221"/>
    <mergeCell ref="V220:V221"/>
    <mergeCell ref="K226:K227"/>
    <mergeCell ref="L226:L227"/>
    <mergeCell ref="M226:M227"/>
    <mergeCell ref="N226:O227"/>
    <mergeCell ref="P226:P227"/>
    <mergeCell ref="Q226:Q227"/>
    <mergeCell ref="R226:R227"/>
    <mergeCell ref="S226:S227"/>
    <mergeCell ref="T226:T227"/>
    <mergeCell ref="K218:K219"/>
    <mergeCell ref="L218:L219"/>
    <mergeCell ref="M218:M219"/>
    <mergeCell ref="N218:O219"/>
    <mergeCell ref="P218:P219"/>
    <mergeCell ref="Q218:Q219"/>
    <mergeCell ref="R218:R219"/>
    <mergeCell ref="S218:S219"/>
    <mergeCell ref="T218:T219"/>
    <mergeCell ref="U218:U219"/>
    <mergeCell ref="V218:V219"/>
    <mergeCell ref="K216:K217"/>
    <mergeCell ref="L216:L217"/>
    <mergeCell ref="M216:M217"/>
    <mergeCell ref="N216:O217"/>
    <mergeCell ref="P216:P217"/>
    <mergeCell ref="Q216:Q217"/>
    <mergeCell ref="R216:R217"/>
    <mergeCell ref="S216:S217"/>
    <mergeCell ref="T216:T217"/>
    <mergeCell ref="U216:U217"/>
    <mergeCell ref="V216:V217"/>
    <mergeCell ref="K214:K215"/>
    <mergeCell ref="L214:L215"/>
    <mergeCell ref="M214:M215"/>
    <mergeCell ref="N214:O215"/>
    <mergeCell ref="P214:P215"/>
    <mergeCell ref="Q214:Q215"/>
    <mergeCell ref="R214:R215"/>
    <mergeCell ref="S214:S215"/>
    <mergeCell ref="T214:T215"/>
    <mergeCell ref="U214:U215"/>
    <mergeCell ref="V214:V215"/>
    <mergeCell ref="K212:K213"/>
    <mergeCell ref="L212:L213"/>
    <mergeCell ref="M212:M213"/>
    <mergeCell ref="N212:O213"/>
    <mergeCell ref="P212:P213"/>
    <mergeCell ref="Q212:Q213"/>
    <mergeCell ref="R212:R213"/>
    <mergeCell ref="S212:S213"/>
    <mergeCell ref="T212:T213"/>
    <mergeCell ref="U212:U213"/>
    <mergeCell ref="V212:V213"/>
    <mergeCell ref="K210:K211"/>
    <mergeCell ref="L210:L211"/>
    <mergeCell ref="M210:M211"/>
    <mergeCell ref="N210:O211"/>
    <mergeCell ref="P210:P211"/>
    <mergeCell ref="Q210:Q211"/>
    <mergeCell ref="R210:R211"/>
    <mergeCell ref="S210:S211"/>
    <mergeCell ref="T210:T211"/>
    <mergeCell ref="U210:U211"/>
    <mergeCell ref="V210:V211"/>
    <mergeCell ref="K208:K209"/>
    <mergeCell ref="L208:L209"/>
    <mergeCell ref="M208:M209"/>
    <mergeCell ref="N208:O209"/>
    <mergeCell ref="P208:P209"/>
    <mergeCell ref="Q208:Q209"/>
    <mergeCell ref="R208:R209"/>
    <mergeCell ref="S208:S209"/>
    <mergeCell ref="T208:T209"/>
    <mergeCell ref="U208:U209"/>
    <mergeCell ref="V208:V209"/>
    <mergeCell ref="K206:K207"/>
    <mergeCell ref="L206:L207"/>
    <mergeCell ref="M206:M207"/>
    <mergeCell ref="N206:O207"/>
    <mergeCell ref="P206:P207"/>
    <mergeCell ref="Q206:Q207"/>
    <mergeCell ref="R206:R207"/>
    <mergeCell ref="S206:S207"/>
    <mergeCell ref="T206:T207"/>
    <mergeCell ref="U206:U207"/>
    <mergeCell ref="V206:V207"/>
    <mergeCell ref="K204:K205"/>
    <mergeCell ref="L204:L205"/>
    <mergeCell ref="M204:M205"/>
    <mergeCell ref="N204:O205"/>
    <mergeCell ref="P204:P205"/>
    <mergeCell ref="Q204:Q205"/>
    <mergeCell ref="R204:R205"/>
    <mergeCell ref="S204:S205"/>
    <mergeCell ref="T204:T205"/>
    <mergeCell ref="U204:U205"/>
    <mergeCell ref="V204:V205"/>
    <mergeCell ref="K202:K203"/>
    <mergeCell ref="L202:L203"/>
    <mergeCell ref="M202:M203"/>
    <mergeCell ref="N202:O203"/>
    <mergeCell ref="P202:P203"/>
    <mergeCell ref="Q202:Q203"/>
    <mergeCell ref="R202:R203"/>
    <mergeCell ref="S202:S203"/>
    <mergeCell ref="T202:T203"/>
    <mergeCell ref="U202:U203"/>
    <mergeCell ref="V202:V203"/>
    <mergeCell ref="K200:K201"/>
    <mergeCell ref="L200:L201"/>
    <mergeCell ref="M200:M201"/>
    <mergeCell ref="N200:O201"/>
    <mergeCell ref="P200:P201"/>
    <mergeCell ref="Q200:Q201"/>
    <mergeCell ref="R200:R201"/>
    <mergeCell ref="S200:S201"/>
    <mergeCell ref="T200:T201"/>
    <mergeCell ref="U200:U201"/>
    <mergeCell ref="V200:V201"/>
    <mergeCell ref="K198:K199"/>
    <mergeCell ref="L198:L199"/>
    <mergeCell ref="M198:M199"/>
    <mergeCell ref="N198:O199"/>
    <mergeCell ref="P198:P199"/>
    <mergeCell ref="Q198:Q199"/>
    <mergeCell ref="R198:R199"/>
    <mergeCell ref="S198:S199"/>
    <mergeCell ref="T198:T199"/>
    <mergeCell ref="U198:U199"/>
    <mergeCell ref="V198:V199"/>
    <mergeCell ref="K196:K197"/>
    <mergeCell ref="L196:L197"/>
    <mergeCell ref="M196:M197"/>
    <mergeCell ref="N196:O197"/>
    <mergeCell ref="P196:P197"/>
    <mergeCell ref="Q196:Q197"/>
    <mergeCell ref="R196:R197"/>
    <mergeCell ref="S196:S197"/>
    <mergeCell ref="T196:T197"/>
    <mergeCell ref="U196:U197"/>
    <mergeCell ref="V196:V197"/>
    <mergeCell ref="K194:K195"/>
    <mergeCell ref="L194:L195"/>
    <mergeCell ref="M194:M195"/>
    <mergeCell ref="N194:O195"/>
    <mergeCell ref="P194:P195"/>
    <mergeCell ref="Q194:Q195"/>
    <mergeCell ref="R194:R195"/>
    <mergeCell ref="S194:S195"/>
    <mergeCell ref="T194:T195"/>
    <mergeCell ref="U194:U195"/>
    <mergeCell ref="V194:V195"/>
    <mergeCell ref="K192:K193"/>
    <mergeCell ref="L192:L193"/>
    <mergeCell ref="M192:M193"/>
    <mergeCell ref="N192:O193"/>
    <mergeCell ref="P192:P193"/>
    <mergeCell ref="Q192:Q193"/>
    <mergeCell ref="R192:R193"/>
    <mergeCell ref="S192:S193"/>
    <mergeCell ref="T192:T193"/>
    <mergeCell ref="U192:U193"/>
    <mergeCell ref="V192:V193"/>
    <mergeCell ref="K190:K191"/>
    <mergeCell ref="L190:L191"/>
    <mergeCell ref="M190:M191"/>
    <mergeCell ref="N190:O191"/>
    <mergeCell ref="P190:P191"/>
    <mergeCell ref="Q190:Q191"/>
    <mergeCell ref="R190:R191"/>
    <mergeCell ref="S190:S191"/>
    <mergeCell ref="T190:T191"/>
    <mergeCell ref="U190:U191"/>
    <mergeCell ref="V190:V191"/>
    <mergeCell ref="X5:X6"/>
    <mergeCell ref="Y5:Y6"/>
    <mergeCell ref="Z5:Z6"/>
    <mergeCell ref="AA5:AA6"/>
    <mergeCell ref="S4:T4"/>
    <mergeCell ref="R5:R6"/>
    <mergeCell ref="S5:T6"/>
    <mergeCell ref="U5:U6"/>
    <mergeCell ref="V5:V6"/>
    <mergeCell ref="W5:W6"/>
    <mergeCell ref="K187:L187"/>
    <mergeCell ref="N187:O187"/>
    <mergeCell ref="K188:K189"/>
    <mergeCell ref="L188:L189"/>
    <mergeCell ref="M188:M189"/>
    <mergeCell ref="N188:O189"/>
    <mergeCell ref="P188:P189"/>
    <mergeCell ref="Q188:Q189"/>
    <mergeCell ref="R188:R189"/>
    <mergeCell ref="S188:S189"/>
    <mergeCell ref="T188:T189"/>
    <mergeCell ref="R7:R8"/>
    <mergeCell ref="S7:T8"/>
    <mergeCell ref="U7:U8"/>
    <mergeCell ref="V7:V8"/>
    <mergeCell ref="W7:W8"/>
    <mergeCell ref="X7:X8"/>
    <mergeCell ref="Y7:Y8"/>
    <mergeCell ref="Z13:Z14"/>
    <mergeCell ref="AA13:AA14"/>
    <mergeCell ref="R13:R14"/>
    <mergeCell ref="S13:T14"/>
    <mergeCell ref="U13:U14"/>
    <mergeCell ref="V13:V14"/>
    <mergeCell ref="W13:W14"/>
    <mergeCell ref="X13:X14"/>
    <mergeCell ref="Y13:Y14"/>
    <mergeCell ref="X11:X12"/>
    <mergeCell ref="Y11:Y12"/>
    <mergeCell ref="Z11:Z12"/>
    <mergeCell ref="A49:B49"/>
    <mergeCell ref="D49:E49"/>
    <mergeCell ref="G49:X49"/>
    <mergeCell ref="V50:V51"/>
    <mergeCell ref="W50:W51"/>
    <mergeCell ref="X50:X51"/>
    <mergeCell ref="U188:U189"/>
    <mergeCell ref="V188:V189"/>
    <mergeCell ref="V9:V10"/>
    <mergeCell ref="W9:W10"/>
    <mergeCell ref="X9:X10"/>
    <mergeCell ref="R9:R10"/>
    <mergeCell ref="S9:T10"/>
    <mergeCell ref="U9:U10"/>
    <mergeCell ref="Q187:V187"/>
    <mergeCell ref="P52:P53"/>
    <mergeCell ref="Q52:Q53"/>
    <mergeCell ref="R52:R53"/>
    <mergeCell ref="S52:S53"/>
    <mergeCell ref="T52:T53"/>
    <mergeCell ref="U52:U53"/>
    <mergeCell ref="J52:J53"/>
    <mergeCell ref="K52:K53"/>
    <mergeCell ref="L52:L53"/>
    <mergeCell ref="V4:AA4"/>
    <mergeCell ref="P4:Q4"/>
    <mergeCell ref="P5:P6"/>
    <mergeCell ref="X17:X18"/>
    <mergeCell ref="Y17:Y18"/>
    <mergeCell ref="Z17:Z18"/>
    <mergeCell ref="AA17:AA18"/>
    <mergeCell ref="R17:R18"/>
    <mergeCell ref="S17:T18"/>
    <mergeCell ref="U17:U18"/>
    <mergeCell ref="V17:V18"/>
    <mergeCell ref="W17:W18"/>
    <mergeCell ref="V15:V16"/>
    <mergeCell ref="W15:W16"/>
    <mergeCell ref="X15:X16"/>
    <mergeCell ref="Y15:Y16"/>
    <mergeCell ref="Z15:Z16"/>
    <mergeCell ref="AA15:AA16"/>
    <mergeCell ref="R15:R16"/>
    <mergeCell ref="S15:T16"/>
    <mergeCell ref="U15:U16"/>
    <mergeCell ref="AA11:AA12"/>
    <mergeCell ref="R11:R12"/>
    <mergeCell ref="S11:T12"/>
    <mergeCell ref="U11:U12"/>
    <mergeCell ref="V11:V12"/>
    <mergeCell ref="W11:W12"/>
    <mergeCell ref="Y9:Y10"/>
    <mergeCell ref="Z9:Z10"/>
    <mergeCell ref="AA9:AA10"/>
    <mergeCell ref="Z7:Z8"/>
    <mergeCell ref="AA7:AA8"/>
    <mergeCell ref="M52:M53"/>
    <mergeCell ref="N52:N53"/>
    <mergeCell ref="O52:O53"/>
    <mergeCell ref="T50:T51"/>
    <mergeCell ref="U50:U51"/>
    <mergeCell ref="A52:A53"/>
    <mergeCell ref="B52:B53"/>
    <mergeCell ref="C52:C53"/>
    <mergeCell ref="D52:E53"/>
    <mergeCell ref="F52:F53"/>
    <mergeCell ref="G52:G53"/>
    <mergeCell ref="H52:H53"/>
    <mergeCell ref="I52:I53"/>
    <mergeCell ref="N50:N51"/>
    <mergeCell ref="O50:O51"/>
    <mergeCell ref="P50:P51"/>
    <mergeCell ref="Q50:Q51"/>
    <mergeCell ref="R50:R51"/>
    <mergeCell ref="S50:S51"/>
    <mergeCell ref="H50:H51"/>
    <mergeCell ref="I50:I51"/>
    <mergeCell ref="J50:J51"/>
    <mergeCell ref="K50:K51"/>
    <mergeCell ref="L50:L51"/>
    <mergeCell ref="M50:M51"/>
    <mergeCell ref="A50:A51"/>
    <mergeCell ref="B50:B51"/>
    <mergeCell ref="C50:C51"/>
    <mergeCell ref="D50:E51"/>
    <mergeCell ref="F50:F51"/>
    <mergeCell ref="G50:G51"/>
    <mergeCell ref="T54:T55"/>
    <mergeCell ref="U54:U55"/>
    <mergeCell ref="A56:A57"/>
    <mergeCell ref="B56:B57"/>
    <mergeCell ref="C56:C57"/>
    <mergeCell ref="D56:E57"/>
    <mergeCell ref="F56:F57"/>
    <mergeCell ref="G56:G57"/>
    <mergeCell ref="H56:H57"/>
    <mergeCell ref="I56:I57"/>
    <mergeCell ref="N54:N55"/>
    <mergeCell ref="O54:O55"/>
    <mergeCell ref="P54:P55"/>
    <mergeCell ref="Q54:Q55"/>
    <mergeCell ref="R54:R55"/>
    <mergeCell ref="S54:S55"/>
    <mergeCell ref="H54:H55"/>
    <mergeCell ref="I54:I55"/>
    <mergeCell ref="J54:J55"/>
    <mergeCell ref="K54:K55"/>
    <mergeCell ref="L54:L55"/>
    <mergeCell ref="M54:M55"/>
    <mergeCell ref="A54:A55"/>
    <mergeCell ref="B54:B55"/>
    <mergeCell ref="C54:C55"/>
    <mergeCell ref="D54:E55"/>
    <mergeCell ref="F54:F55"/>
    <mergeCell ref="G54:G55"/>
    <mergeCell ref="L58:L59"/>
    <mergeCell ref="M58:M59"/>
    <mergeCell ref="A58:A59"/>
    <mergeCell ref="B58:B59"/>
    <mergeCell ref="C58:C59"/>
    <mergeCell ref="D58:E59"/>
    <mergeCell ref="F58:F59"/>
    <mergeCell ref="G58:G59"/>
    <mergeCell ref="P56:P57"/>
    <mergeCell ref="Q56:Q57"/>
    <mergeCell ref="R56:R57"/>
    <mergeCell ref="S56:S57"/>
    <mergeCell ref="T56:T57"/>
    <mergeCell ref="U56:U57"/>
    <mergeCell ref="J56:J57"/>
    <mergeCell ref="K56:K57"/>
    <mergeCell ref="L56:L57"/>
    <mergeCell ref="M56:M57"/>
    <mergeCell ref="N56:N57"/>
    <mergeCell ref="O56:O57"/>
    <mergeCell ref="P60:P61"/>
    <mergeCell ref="Q60:Q61"/>
    <mergeCell ref="R60:R61"/>
    <mergeCell ref="S60:S61"/>
    <mergeCell ref="T60:T61"/>
    <mergeCell ref="U60:U61"/>
    <mergeCell ref="J60:J61"/>
    <mergeCell ref="K60:K61"/>
    <mergeCell ref="L60:L61"/>
    <mergeCell ref="M60:M61"/>
    <mergeCell ref="N60:N61"/>
    <mergeCell ref="O60:O61"/>
    <mergeCell ref="T58:T59"/>
    <mergeCell ref="U58:U59"/>
    <mergeCell ref="A60:A61"/>
    <mergeCell ref="B60:B61"/>
    <mergeCell ref="C60:C61"/>
    <mergeCell ref="D60:E61"/>
    <mergeCell ref="F60:F61"/>
    <mergeCell ref="G60:G61"/>
    <mergeCell ref="H60:H61"/>
    <mergeCell ref="I60:I61"/>
    <mergeCell ref="N58:N59"/>
    <mergeCell ref="O58:O59"/>
    <mergeCell ref="P58:P59"/>
    <mergeCell ref="Q58:Q59"/>
    <mergeCell ref="R58:R59"/>
    <mergeCell ref="S58:S59"/>
    <mergeCell ref="H58:H59"/>
    <mergeCell ref="I58:I59"/>
    <mergeCell ref="J58:J59"/>
    <mergeCell ref="K58:K59"/>
    <mergeCell ref="T62:T63"/>
    <mergeCell ref="U62:U63"/>
    <mergeCell ref="A64:A65"/>
    <mergeCell ref="B64:B65"/>
    <mergeCell ref="C64:C65"/>
    <mergeCell ref="D64:E65"/>
    <mergeCell ref="F64:F65"/>
    <mergeCell ref="G64:G65"/>
    <mergeCell ref="H64:H65"/>
    <mergeCell ref="I64:I65"/>
    <mergeCell ref="N62:N63"/>
    <mergeCell ref="O62:O63"/>
    <mergeCell ref="P62:P63"/>
    <mergeCell ref="Q62:Q63"/>
    <mergeCell ref="R62:R63"/>
    <mergeCell ref="S62:S63"/>
    <mergeCell ref="H62:H63"/>
    <mergeCell ref="I62:I63"/>
    <mergeCell ref="J62:J63"/>
    <mergeCell ref="K62:K63"/>
    <mergeCell ref="L62:L63"/>
    <mergeCell ref="M62:M63"/>
    <mergeCell ref="A62:A63"/>
    <mergeCell ref="B62:B63"/>
    <mergeCell ref="C62:C63"/>
    <mergeCell ref="D62:E63"/>
    <mergeCell ref="F62:F63"/>
    <mergeCell ref="G62:G63"/>
    <mergeCell ref="L66:L67"/>
    <mergeCell ref="M66:M67"/>
    <mergeCell ref="A66:A67"/>
    <mergeCell ref="B66:B67"/>
    <mergeCell ref="C66:C67"/>
    <mergeCell ref="D66:E67"/>
    <mergeCell ref="F66:F67"/>
    <mergeCell ref="G66:G67"/>
    <mergeCell ref="P64:P65"/>
    <mergeCell ref="Q64:Q65"/>
    <mergeCell ref="R64:R65"/>
    <mergeCell ref="S64:S65"/>
    <mergeCell ref="T64:T65"/>
    <mergeCell ref="U64:U65"/>
    <mergeCell ref="J64:J65"/>
    <mergeCell ref="K64:K65"/>
    <mergeCell ref="L64:L65"/>
    <mergeCell ref="M64:M65"/>
    <mergeCell ref="N64:N65"/>
    <mergeCell ref="O64:O65"/>
    <mergeCell ref="P68:P69"/>
    <mergeCell ref="Q68:Q69"/>
    <mergeCell ref="R68:R69"/>
    <mergeCell ref="S68:S69"/>
    <mergeCell ref="T68:T69"/>
    <mergeCell ref="U68:U69"/>
    <mergeCell ref="J68:J69"/>
    <mergeCell ref="K68:K69"/>
    <mergeCell ref="L68:L69"/>
    <mergeCell ref="M68:M69"/>
    <mergeCell ref="N68:N69"/>
    <mergeCell ref="O68:O69"/>
    <mergeCell ref="T66:T67"/>
    <mergeCell ref="U66:U67"/>
    <mergeCell ref="A68:A69"/>
    <mergeCell ref="B68:B69"/>
    <mergeCell ref="C68:C69"/>
    <mergeCell ref="D68:E69"/>
    <mergeCell ref="F68:F69"/>
    <mergeCell ref="G68:G69"/>
    <mergeCell ref="H68:H69"/>
    <mergeCell ref="I68:I69"/>
    <mergeCell ref="N66:N67"/>
    <mergeCell ref="O66:O67"/>
    <mergeCell ref="P66:P67"/>
    <mergeCell ref="Q66:Q67"/>
    <mergeCell ref="R66:R67"/>
    <mergeCell ref="S66:S67"/>
    <mergeCell ref="H66:H67"/>
    <mergeCell ref="I66:I67"/>
    <mergeCell ref="J66:J67"/>
    <mergeCell ref="K66:K67"/>
    <mergeCell ref="T70:T71"/>
    <mergeCell ref="U70:U71"/>
    <mergeCell ref="A72:A73"/>
    <mergeCell ref="B72:B73"/>
    <mergeCell ref="C72:C73"/>
    <mergeCell ref="D72:E73"/>
    <mergeCell ref="F72:F73"/>
    <mergeCell ref="G72:G73"/>
    <mergeCell ref="H72:H73"/>
    <mergeCell ref="I72:I73"/>
    <mergeCell ref="N70:N71"/>
    <mergeCell ref="O70:O71"/>
    <mergeCell ref="P70:P71"/>
    <mergeCell ref="Q70:Q71"/>
    <mergeCell ref="R70:R71"/>
    <mergeCell ref="S70:S71"/>
    <mergeCell ref="H70:H71"/>
    <mergeCell ref="I70:I71"/>
    <mergeCell ref="J70:J71"/>
    <mergeCell ref="K70:K71"/>
    <mergeCell ref="L70:L71"/>
    <mergeCell ref="M70:M71"/>
    <mergeCell ref="A70:A71"/>
    <mergeCell ref="B70:B71"/>
    <mergeCell ref="C70:C71"/>
    <mergeCell ref="D70:E71"/>
    <mergeCell ref="F70:F71"/>
    <mergeCell ref="G70:G71"/>
    <mergeCell ref="A79:A80"/>
    <mergeCell ref="B79:B80"/>
    <mergeCell ref="C79:C80"/>
    <mergeCell ref="D79:E80"/>
    <mergeCell ref="F79:F80"/>
    <mergeCell ref="G79:G80"/>
    <mergeCell ref="H79:H80"/>
    <mergeCell ref="I79:I80"/>
    <mergeCell ref="N77:N78"/>
    <mergeCell ref="O77:O78"/>
    <mergeCell ref="P77:P78"/>
    <mergeCell ref="Q77:Q78"/>
    <mergeCell ref="R77:R78"/>
    <mergeCell ref="S77:S78"/>
    <mergeCell ref="H77:H78"/>
    <mergeCell ref="I77:I78"/>
    <mergeCell ref="J77:J78"/>
    <mergeCell ref="K77:K78"/>
    <mergeCell ref="L77:L78"/>
    <mergeCell ref="M77:M78"/>
    <mergeCell ref="A77:A78"/>
    <mergeCell ref="B77:B78"/>
    <mergeCell ref="C77:C78"/>
    <mergeCell ref="D77:E78"/>
    <mergeCell ref="F77:F78"/>
    <mergeCell ref="G77:G78"/>
    <mergeCell ref="V52:V53"/>
    <mergeCell ref="W52:W53"/>
    <mergeCell ref="X52:X53"/>
    <mergeCell ref="P79:P80"/>
    <mergeCell ref="Q79:Q80"/>
    <mergeCell ref="R79:R80"/>
    <mergeCell ref="S79:S80"/>
    <mergeCell ref="T79:T80"/>
    <mergeCell ref="U79:U80"/>
    <mergeCell ref="J79:J80"/>
    <mergeCell ref="K79:K80"/>
    <mergeCell ref="L79:L80"/>
    <mergeCell ref="M79:M80"/>
    <mergeCell ref="N79:N80"/>
    <mergeCell ref="O79:O80"/>
    <mergeCell ref="T77:T78"/>
    <mergeCell ref="U77:U78"/>
    <mergeCell ref="P72:P73"/>
    <mergeCell ref="Q72:Q73"/>
    <mergeCell ref="R72:R73"/>
    <mergeCell ref="S72:S73"/>
    <mergeCell ref="T72:T73"/>
    <mergeCell ref="U72:U73"/>
    <mergeCell ref="J72:J73"/>
    <mergeCell ref="K72:K73"/>
    <mergeCell ref="L72:L73"/>
    <mergeCell ref="M72:M73"/>
    <mergeCell ref="N72:N73"/>
    <mergeCell ref="O72:O73"/>
    <mergeCell ref="W68:W69"/>
    <mergeCell ref="X68:X69"/>
    <mergeCell ref="V62:V63"/>
    <mergeCell ref="W62:W63"/>
    <mergeCell ref="X62:X63"/>
    <mergeCell ref="V64:V65"/>
    <mergeCell ref="W64:W65"/>
    <mergeCell ref="X64:X65"/>
    <mergeCell ref="V58:V59"/>
    <mergeCell ref="W58:W59"/>
    <mergeCell ref="X58:X59"/>
    <mergeCell ref="V60:V61"/>
    <mergeCell ref="W60:W61"/>
    <mergeCell ref="X60:X61"/>
    <mergeCell ref="V54:V55"/>
    <mergeCell ref="W54:W55"/>
    <mergeCell ref="X54:X55"/>
    <mergeCell ref="V56:V57"/>
    <mergeCell ref="W56:W57"/>
    <mergeCell ref="X56:X57"/>
    <mergeCell ref="K107:L107"/>
    <mergeCell ref="N107:O107"/>
    <mergeCell ref="Q107:Y107"/>
    <mergeCell ref="P13:P14"/>
    <mergeCell ref="Q13:Q14"/>
    <mergeCell ref="P15:P16"/>
    <mergeCell ref="Q15:Q16"/>
    <mergeCell ref="P17:P18"/>
    <mergeCell ref="Q17:Q18"/>
    <mergeCell ref="Q5:Q6"/>
    <mergeCell ref="P7:P8"/>
    <mergeCell ref="Q7:Q8"/>
    <mergeCell ref="P9:P10"/>
    <mergeCell ref="Q9:Q10"/>
    <mergeCell ref="P11:P12"/>
    <mergeCell ref="Q11:Q12"/>
    <mergeCell ref="V77:V78"/>
    <mergeCell ref="W77:W78"/>
    <mergeCell ref="X77:X78"/>
    <mergeCell ref="V79:V80"/>
    <mergeCell ref="W79:W80"/>
    <mergeCell ref="X79:X80"/>
    <mergeCell ref="V70:V71"/>
    <mergeCell ref="W70:W71"/>
    <mergeCell ref="X70:X71"/>
    <mergeCell ref="V72:V73"/>
    <mergeCell ref="W72:W73"/>
    <mergeCell ref="X72:X73"/>
    <mergeCell ref="V66:V67"/>
    <mergeCell ref="W66:W67"/>
    <mergeCell ref="X66:X67"/>
    <mergeCell ref="V68:V69"/>
    <mergeCell ref="Q110:Q111"/>
    <mergeCell ref="R110:R111"/>
    <mergeCell ref="S110:S111"/>
    <mergeCell ref="T110:T111"/>
    <mergeCell ref="U110:U111"/>
    <mergeCell ref="V110:V111"/>
    <mergeCell ref="R108:R109"/>
    <mergeCell ref="S108:S109"/>
    <mergeCell ref="T108:T109"/>
    <mergeCell ref="U108:U109"/>
    <mergeCell ref="V108:V109"/>
    <mergeCell ref="K110:K111"/>
    <mergeCell ref="L110:L111"/>
    <mergeCell ref="M110:M111"/>
    <mergeCell ref="N110:O111"/>
    <mergeCell ref="P110:P111"/>
    <mergeCell ref="K108:K109"/>
    <mergeCell ref="L108:L109"/>
    <mergeCell ref="M108:M109"/>
    <mergeCell ref="N108:O109"/>
    <mergeCell ref="P108:P109"/>
    <mergeCell ref="Q108:Q109"/>
    <mergeCell ref="L118:L119"/>
    <mergeCell ref="M118:M119"/>
    <mergeCell ref="N118:O119"/>
    <mergeCell ref="P118:P119"/>
    <mergeCell ref="K116:K117"/>
    <mergeCell ref="L116:L117"/>
    <mergeCell ref="M116:M117"/>
    <mergeCell ref="N116:O117"/>
    <mergeCell ref="P116:P117"/>
    <mergeCell ref="Q116:Q117"/>
    <mergeCell ref="Q114:Q115"/>
    <mergeCell ref="R114:R115"/>
    <mergeCell ref="S114:S115"/>
    <mergeCell ref="T114:T115"/>
    <mergeCell ref="U114:U115"/>
    <mergeCell ref="V114:V115"/>
    <mergeCell ref="R112:R113"/>
    <mergeCell ref="S112:S113"/>
    <mergeCell ref="T112:T113"/>
    <mergeCell ref="U112:U113"/>
    <mergeCell ref="V112:V113"/>
    <mergeCell ref="K114:K115"/>
    <mergeCell ref="L114:L115"/>
    <mergeCell ref="M114:M115"/>
    <mergeCell ref="N114:O115"/>
    <mergeCell ref="P114:P115"/>
    <mergeCell ref="K112:K113"/>
    <mergeCell ref="L112:L113"/>
    <mergeCell ref="M112:M113"/>
    <mergeCell ref="N112:O113"/>
    <mergeCell ref="P112:P113"/>
    <mergeCell ref="Q112:Q113"/>
    <mergeCell ref="W112:W113"/>
    <mergeCell ref="X112:X113"/>
    <mergeCell ref="Y112:Y113"/>
    <mergeCell ref="W114:W115"/>
    <mergeCell ref="X114:X115"/>
    <mergeCell ref="Y114:Y115"/>
    <mergeCell ref="W108:W109"/>
    <mergeCell ref="X108:X109"/>
    <mergeCell ref="Y108:Y109"/>
    <mergeCell ref="W110:W111"/>
    <mergeCell ref="X110:X111"/>
    <mergeCell ref="Y110:Y111"/>
    <mergeCell ref="Q122:Q123"/>
    <mergeCell ref="R122:R123"/>
    <mergeCell ref="S122:S123"/>
    <mergeCell ref="T122:T123"/>
    <mergeCell ref="U122:U123"/>
    <mergeCell ref="V122:V123"/>
    <mergeCell ref="R120:R121"/>
    <mergeCell ref="S120:S121"/>
    <mergeCell ref="T120:T121"/>
    <mergeCell ref="U120:U121"/>
    <mergeCell ref="V120:V121"/>
    <mergeCell ref="Q120:Q121"/>
    <mergeCell ref="Q118:Q119"/>
    <mergeCell ref="R118:R119"/>
    <mergeCell ref="S118:S119"/>
    <mergeCell ref="T118:T119"/>
    <mergeCell ref="U118:U119"/>
    <mergeCell ref="V118:V119"/>
    <mergeCell ref="R116:R117"/>
    <mergeCell ref="S116:S117"/>
    <mergeCell ref="K127:L127"/>
    <mergeCell ref="N127:O127"/>
    <mergeCell ref="K128:K129"/>
    <mergeCell ref="L128:L129"/>
    <mergeCell ref="M128:M129"/>
    <mergeCell ref="N128:O129"/>
    <mergeCell ref="W120:W121"/>
    <mergeCell ref="X120:X121"/>
    <mergeCell ref="Y120:Y121"/>
    <mergeCell ref="W122:W123"/>
    <mergeCell ref="X122:X123"/>
    <mergeCell ref="Y122:Y123"/>
    <mergeCell ref="W116:W117"/>
    <mergeCell ref="X116:X117"/>
    <mergeCell ref="Y116:Y117"/>
    <mergeCell ref="W118:W119"/>
    <mergeCell ref="X118:X119"/>
    <mergeCell ref="Y118:Y119"/>
    <mergeCell ref="K122:K123"/>
    <mergeCell ref="L122:L123"/>
    <mergeCell ref="M122:M123"/>
    <mergeCell ref="N122:O123"/>
    <mergeCell ref="P122:P123"/>
    <mergeCell ref="K120:K121"/>
    <mergeCell ref="L120:L121"/>
    <mergeCell ref="M120:M121"/>
    <mergeCell ref="N120:O121"/>
    <mergeCell ref="P120:P121"/>
    <mergeCell ref="T116:T117"/>
    <mergeCell ref="U116:U117"/>
    <mergeCell ref="V116:V117"/>
    <mergeCell ref="K118:K119"/>
    <mergeCell ref="AB128:AB129"/>
    <mergeCell ref="K130:K131"/>
    <mergeCell ref="L130:L131"/>
    <mergeCell ref="M130:M131"/>
    <mergeCell ref="N130:O131"/>
    <mergeCell ref="P130:P131"/>
    <mergeCell ref="Q130:Q131"/>
    <mergeCell ref="R130:R131"/>
    <mergeCell ref="S130:S131"/>
    <mergeCell ref="T130:T131"/>
    <mergeCell ref="V128:V129"/>
    <mergeCell ref="W128:W129"/>
    <mergeCell ref="X128:X129"/>
    <mergeCell ref="Y128:Y129"/>
    <mergeCell ref="Z128:Z129"/>
    <mergeCell ref="AA128:AA129"/>
    <mergeCell ref="P128:P129"/>
    <mergeCell ref="Q128:Q129"/>
    <mergeCell ref="R128:R129"/>
    <mergeCell ref="S128:S129"/>
    <mergeCell ref="T128:T129"/>
    <mergeCell ref="U128:U129"/>
    <mergeCell ref="Z132:Z133"/>
    <mergeCell ref="AA132:AA133"/>
    <mergeCell ref="AB132:AB133"/>
    <mergeCell ref="K134:K135"/>
    <mergeCell ref="L134:L135"/>
    <mergeCell ref="M134:M135"/>
    <mergeCell ref="N134:O135"/>
    <mergeCell ref="P134:P135"/>
    <mergeCell ref="Q134:Q135"/>
    <mergeCell ref="R134:R135"/>
    <mergeCell ref="T132:T133"/>
    <mergeCell ref="U132:U133"/>
    <mergeCell ref="V132:V133"/>
    <mergeCell ref="W132:W133"/>
    <mergeCell ref="X132:X133"/>
    <mergeCell ref="Y132:Y133"/>
    <mergeCell ref="AA130:AA131"/>
    <mergeCell ref="AB130:AB131"/>
    <mergeCell ref="K132:K133"/>
    <mergeCell ref="L132:L133"/>
    <mergeCell ref="M132:M133"/>
    <mergeCell ref="N132:O133"/>
    <mergeCell ref="P132:P133"/>
    <mergeCell ref="Q132:Q133"/>
    <mergeCell ref="R132:R133"/>
    <mergeCell ref="S132:S133"/>
    <mergeCell ref="U130:U131"/>
    <mergeCell ref="V130:V131"/>
    <mergeCell ref="W130:W131"/>
    <mergeCell ref="X130:X131"/>
    <mergeCell ref="Y130:Y131"/>
    <mergeCell ref="Z130:Z131"/>
    <mergeCell ref="Y134:Y135"/>
    <mergeCell ref="Z134:Z135"/>
    <mergeCell ref="AA134:AA135"/>
    <mergeCell ref="AB134:AB135"/>
    <mergeCell ref="K136:K137"/>
    <mergeCell ref="L136:L137"/>
    <mergeCell ref="M136:M137"/>
    <mergeCell ref="N136:O137"/>
    <mergeCell ref="P136:P137"/>
    <mergeCell ref="Q136:Q137"/>
    <mergeCell ref="S134:S135"/>
    <mergeCell ref="T134:T135"/>
    <mergeCell ref="U134:U135"/>
    <mergeCell ref="V134:V135"/>
    <mergeCell ref="W134:W135"/>
    <mergeCell ref="X134:X135"/>
    <mergeCell ref="X136:X137"/>
    <mergeCell ref="Y136:Y137"/>
    <mergeCell ref="Z136:Z137"/>
    <mergeCell ref="AA136:AA137"/>
    <mergeCell ref="AB136:AB137"/>
    <mergeCell ref="R140:R141"/>
    <mergeCell ref="S140:S141"/>
    <mergeCell ref="T140:T141"/>
    <mergeCell ref="U140:U141"/>
    <mergeCell ref="V140:V141"/>
    <mergeCell ref="W140:W141"/>
    <mergeCell ref="K140:K141"/>
    <mergeCell ref="L140:L141"/>
    <mergeCell ref="M140:M141"/>
    <mergeCell ref="N140:O141"/>
    <mergeCell ref="P140:P141"/>
    <mergeCell ref="Q140:Q141"/>
    <mergeCell ref="W142:W143"/>
    <mergeCell ref="T136:T137"/>
    <mergeCell ref="U136:U137"/>
    <mergeCell ref="V136:V137"/>
    <mergeCell ref="W136:W137"/>
    <mergeCell ref="K138:K139"/>
    <mergeCell ref="L138:L139"/>
    <mergeCell ref="M138:M139"/>
    <mergeCell ref="N138:O139"/>
    <mergeCell ref="P138:P139"/>
    <mergeCell ref="R136:R137"/>
    <mergeCell ref="S136:S137"/>
    <mergeCell ref="X140:X141"/>
    <mergeCell ref="Y140:Y141"/>
    <mergeCell ref="Z140:Z141"/>
    <mergeCell ref="AA140:AA141"/>
    <mergeCell ref="AB140:AB141"/>
    <mergeCell ref="X144:X145"/>
    <mergeCell ref="Y144:Y145"/>
    <mergeCell ref="Z144:Z145"/>
    <mergeCell ref="AA144:AA145"/>
    <mergeCell ref="AB144:AB145"/>
    <mergeCell ref="AB138:AB139"/>
    <mergeCell ref="Q138:Q139"/>
    <mergeCell ref="R138:R139"/>
    <mergeCell ref="S138:S139"/>
    <mergeCell ref="T138:T139"/>
    <mergeCell ref="U138:U139"/>
    <mergeCell ref="V138:V139"/>
    <mergeCell ref="W138:W139"/>
    <mergeCell ref="X138:X139"/>
    <mergeCell ref="Y138:Y139"/>
    <mergeCell ref="Z138:Z139"/>
    <mergeCell ref="AA138:AA139"/>
    <mergeCell ref="R144:R145"/>
    <mergeCell ref="K142:K143"/>
    <mergeCell ref="L142:L143"/>
    <mergeCell ref="S144:S145"/>
    <mergeCell ref="T144:T145"/>
    <mergeCell ref="U144:U145"/>
    <mergeCell ref="V144:V145"/>
    <mergeCell ref="W144:W145"/>
    <mergeCell ref="K144:K145"/>
    <mergeCell ref="L144:L145"/>
    <mergeCell ref="M144:M145"/>
    <mergeCell ref="N144:O145"/>
    <mergeCell ref="P144:P145"/>
    <mergeCell ref="Q144:Q145"/>
    <mergeCell ref="Z142:Z143"/>
    <mergeCell ref="AA142:AA143"/>
    <mergeCell ref="AB142:AB143"/>
    <mergeCell ref="Q142:Q143"/>
    <mergeCell ref="R142:R143"/>
    <mergeCell ref="S142:S143"/>
    <mergeCell ref="T142:T143"/>
    <mergeCell ref="U142:U143"/>
    <mergeCell ref="V142:V143"/>
    <mergeCell ref="X142:X143"/>
    <mergeCell ref="Y142:Y143"/>
    <mergeCell ref="M142:M143"/>
    <mergeCell ref="N142:O143"/>
    <mergeCell ref="P142:P143"/>
    <mergeCell ref="W148:W149"/>
    <mergeCell ref="K148:K149"/>
    <mergeCell ref="L148:L149"/>
    <mergeCell ref="M148:M149"/>
    <mergeCell ref="N148:O149"/>
    <mergeCell ref="P148:P149"/>
    <mergeCell ref="Q148:Q149"/>
    <mergeCell ref="W146:W147"/>
    <mergeCell ref="X146:X147"/>
    <mergeCell ref="Y146:Y147"/>
    <mergeCell ref="Z146:Z147"/>
    <mergeCell ref="AA146:AA147"/>
    <mergeCell ref="AB146:AB147"/>
    <mergeCell ref="Q146:Q147"/>
    <mergeCell ref="R146:R147"/>
    <mergeCell ref="S146:S147"/>
    <mergeCell ref="T146:T147"/>
    <mergeCell ref="U146:U147"/>
    <mergeCell ref="V146:V147"/>
    <mergeCell ref="K146:K147"/>
    <mergeCell ref="L146:L147"/>
    <mergeCell ref="M146:M147"/>
    <mergeCell ref="N146:O147"/>
    <mergeCell ref="P146:P147"/>
    <mergeCell ref="Q127:AB127"/>
    <mergeCell ref="A1:AG1"/>
    <mergeCell ref="K155:L155"/>
    <mergeCell ref="N155:O155"/>
    <mergeCell ref="Q155:AK155"/>
    <mergeCell ref="W150:W151"/>
    <mergeCell ref="X150:X151"/>
    <mergeCell ref="Y150:Y151"/>
    <mergeCell ref="Z150:Z151"/>
    <mergeCell ref="AA150:AA151"/>
    <mergeCell ref="AB150:AB151"/>
    <mergeCell ref="Q150:Q151"/>
    <mergeCell ref="R150:R151"/>
    <mergeCell ref="S150:S151"/>
    <mergeCell ref="T150:T151"/>
    <mergeCell ref="U150:U151"/>
    <mergeCell ref="V150:V151"/>
    <mergeCell ref="X148:X149"/>
    <mergeCell ref="Y148:Y149"/>
    <mergeCell ref="Z148:Z149"/>
    <mergeCell ref="AA148:AA149"/>
    <mergeCell ref="AB148:AB149"/>
    <mergeCell ref="K150:K151"/>
    <mergeCell ref="L150:L151"/>
    <mergeCell ref="M150:M151"/>
    <mergeCell ref="N150:O151"/>
    <mergeCell ref="P150:P151"/>
    <mergeCell ref="R148:R149"/>
    <mergeCell ref="S148:S149"/>
    <mergeCell ref="T148:T149"/>
    <mergeCell ref="U148:U149"/>
    <mergeCell ref="V148:V149"/>
    <mergeCell ref="K158:K159"/>
    <mergeCell ref="L158:L159"/>
    <mergeCell ref="M158:M159"/>
    <mergeCell ref="N158:O159"/>
    <mergeCell ref="P158:P159"/>
    <mergeCell ref="R156:R157"/>
    <mergeCell ref="S156:S157"/>
    <mergeCell ref="T156:T157"/>
    <mergeCell ref="U156:U157"/>
    <mergeCell ref="V156:V157"/>
    <mergeCell ref="W156:W157"/>
    <mergeCell ref="K156:K157"/>
    <mergeCell ref="L156:L157"/>
    <mergeCell ref="M156:M157"/>
    <mergeCell ref="N156:O157"/>
    <mergeCell ref="P156:P157"/>
    <mergeCell ref="Q156:Q157"/>
    <mergeCell ref="W158:W159"/>
    <mergeCell ref="X158:X159"/>
    <mergeCell ref="Y158:Y159"/>
    <mergeCell ref="Z158:Z159"/>
    <mergeCell ref="AA158:AA159"/>
    <mergeCell ref="AB158:AB159"/>
    <mergeCell ref="Q158:Q159"/>
    <mergeCell ref="R158:R159"/>
    <mergeCell ref="S158:S159"/>
    <mergeCell ref="T158:T159"/>
    <mergeCell ref="U158:U159"/>
    <mergeCell ref="V158:V159"/>
    <mergeCell ref="X156:X157"/>
    <mergeCell ref="Y156:Y157"/>
    <mergeCell ref="Z156:Z157"/>
    <mergeCell ref="AA156:AA157"/>
    <mergeCell ref="AB156:AB157"/>
    <mergeCell ref="K162:K163"/>
    <mergeCell ref="L162:L163"/>
    <mergeCell ref="M162:M163"/>
    <mergeCell ref="N162:O163"/>
    <mergeCell ref="P162:P163"/>
    <mergeCell ref="R160:R161"/>
    <mergeCell ref="S160:S161"/>
    <mergeCell ref="T160:T161"/>
    <mergeCell ref="U160:U161"/>
    <mergeCell ref="V160:V161"/>
    <mergeCell ref="W160:W161"/>
    <mergeCell ref="K160:K161"/>
    <mergeCell ref="L160:L161"/>
    <mergeCell ref="M160:M161"/>
    <mergeCell ref="N160:O161"/>
    <mergeCell ref="P160:P161"/>
    <mergeCell ref="Q160:Q161"/>
    <mergeCell ref="W162:W163"/>
    <mergeCell ref="X162:X163"/>
    <mergeCell ref="Y162:Y163"/>
    <mergeCell ref="Z162:Z163"/>
    <mergeCell ref="AA162:AA163"/>
    <mergeCell ref="AB162:AB163"/>
    <mergeCell ref="Q162:Q163"/>
    <mergeCell ref="R162:R163"/>
    <mergeCell ref="S162:S163"/>
    <mergeCell ref="T162:T163"/>
    <mergeCell ref="U162:U163"/>
    <mergeCell ref="V162:V163"/>
    <mergeCell ref="X160:X161"/>
    <mergeCell ref="Y160:Y161"/>
    <mergeCell ref="Z160:Z161"/>
    <mergeCell ref="AA160:AA161"/>
    <mergeCell ref="AB160:AB161"/>
    <mergeCell ref="K166:K167"/>
    <mergeCell ref="L166:L167"/>
    <mergeCell ref="M166:M167"/>
    <mergeCell ref="N166:O167"/>
    <mergeCell ref="P166:P167"/>
    <mergeCell ref="R164:R165"/>
    <mergeCell ref="S164:S165"/>
    <mergeCell ref="T164:T165"/>
    <mergeCell ref="U164:U165"/>
    <mergeCell ref="V164:V165"/>
    <mergeCell ref="W164:W165"/>
    <mergeCell ref="K164:K165"/>
    <mergeCell ref="L164:L165"/>
    <mergeCell ref="M164:M165"/>
    <mergeCell ref="N164:O165"/>
    <mergeCell ref="P164:P165"/>
    <mergeCell ref="Q164:Q165"/>
    <mergeCell ref="W166:W167"/>
    <mergeCell ref="X166:X167"/>
    <mergeCell ref="Y166:Y167"/>
    <mergeCell ref="Z166:Z167"/>
    <mergeCell ref="AA166:AA167"/>
    <mergeCell ref="AB166:AB167"/>
    <mergeCell ref="Q166:Q167"/>
    <mergeCell ref="R166:R167"/>
    <mergeCell ref="S166:S167"/>
    <mergeCell ref="T166:T167"/>
    <mergeCell ref="U166:U167"/>
    <mergeCell ref="V166:V167"/>
    <mergeCell ref="X164:X165"/>
    <mergeCell ref="Y164:Y165"/>
    <mergeCell ref="Z164:Z165"/>
    <mergeCell ref="AA164:AA165"/>
    <mergeCell ref="AB164:AB165"/>
    <mergeCell ref="K170:K171"/>
    <mergeCell ref="L170:L171"/>
    <mergeCell ref="M170:M171"/>
    <mergeCell ref="N170:O171"/>
    <mergeCell ref="P170:P171"/>
    <mergeCell ref="R168:R169"/>
    <mergeCell ref="S168:S169"/>
    <mergeCell ref="T168:T169"/>
    <mergeCell ref="U168:U169"/>
    <mergeCell ref="V168:V169"/>
    <mergeCell ref="W168:W169"/>
    <mergeCell ref="K168:K169"/>
    <mergeCell ref="L168:L169"/>
    <mergeCell ref="M168:M169"/>
    <mergeCell ref="N168:O169"/>
    <mergeCell ref="P168:P169"/>
    <mergeCell ref="Q168:Q169"/>
    <mergeCell ref="W170:W171"/>
    <mergeCell ref="X170:X171"/>
    <mergeCell ref="Y170:Y171"/>
    <mergeCell ref="Z170:Z171"/>
    <mergeCell ref="AA170:AA171"/>
    <mergeCell ref="AB170:AB171"/>
    <mergeCell ref="Q170:Q171"/>
    <mergeCell ref="R170:R171"/>
    <mergeCell ref="S170:S171"/>
    <mergeCell ref="T170:T171"/>
    <mergeCell ref="U170:U171"/>
    <mergeCell ref="V170:V171"/>
    <mergeCell ref="X168:X169"/>
    <mergeCell ref="Y168:Y169"/>
    <mergeCell ref="Z168:Z169"/>
    <mergeCell ref="AA168:AA169"/>
    <mergeCell ref="AB168:AB169"/>
    <mergeCell ref="K174:K175"/>
    <mergeCell ref="L174:L175"/>
    <mergeCell ref="M174:M175"/>
    <mergeCell ref="N174:O175"/>
    <mergeCell ref="P174:P175"/>
    <mergeCell ref="R172:R173"/>
    <mergeCell ref="S172:S173"/>
    <mergeCell ref="T172:T173"/>
    <mergeCell ref="U172:U173"/>
    <mergeCell ref="V172:V173"/>
    <mergeCell ref="W172:W173"/>
    <mergeCell ref="K172:K173"/>
    <mergeCell ref="L172:L173"/>
    <mergeCell ref="M172:M173"/>
    <mergeCell ref="N172:O173"/>
    <mergeCell ref="P172:P173"/>
    <mergeCell ref="Q172:Q173"/>
    <mergeCell ref="W174:W175"/>
    <mergeCell ref="X174:X175"/>
    <mergeCell ref="Y174:Y175"/>
    <mergeCell ref="Z174:Z175"/>
    <mergeCell ref="AA174:AA175"/>
    <mergeCell ref="AB174:AB175"/>
    <mergeCell ref="Q174:Q175"/>
    <mergeCell ref="R174:R175"/>
    <mergeCell ref="S174:S175"/>
    <mergeCell ref="T174:T175"/>
    <mergeCell ref="U174:U175"/>
    <mergeCell ref="V174:V175"/>
    <mergeCell ref="X172:X173"/>
    <mergeCell ref="Y172:Y173"/>
    <mergeCell ref="Z172:Z173"/>
    <mergeCell ref="AA172:AA173"/>
    <mergeCell ref="AB172:AB173"/>
    <mergeCell ref="K178:K179"/>
    <mergeCell ref="L178:L179"/>
    <mergeCell ref="M178:M179"/>
    <mergeCell ref="N178:O179"/>
    <mergeCell ref="P178:P179"/>
    <mergeCell ref="R176:R177"/>
    <mergeCell ref="S176:S177"/>
    <mergeCell ref="T176:T177"/>
    <mergeCell ref="U176:U177"/>
    <mergeCell ref="V176:V177"/>
    <mergeCell ref="W176:W177"/>
    <mergeCell ref="K176:K177"/>
    <mergeCell ref="L176:L177"/>
    <mergeCell ref="M176:M177"/>
    <mergeCell ref="N176:O177"/>
    <mergeCell ref="P176:P177"/>
    <mergeCell ref="Q176:Q177"/>
    <mergeCell ref="W178:W179"/>
    <mergeCell ref="X178:X179"/>
    <mergeCell ref="Y178:Y179"/>
    <mergeCell ref="Z178:Z179"/>
    <mergeCell ref="AA178:AA179"/>
    <mergeCell ref="AB178:AB179"/>
    <mergeCell ref="Q178:Q179"/>
    <mergeCell ref="R178:R179"/>
    <mergeCell ref="S178:S179"/>
    <mergeCell ref="T178:T179"/>
    <mergeCell ref="U178:U179"/>
    <mergeCell ref="V178:V179"/>
    <mergeCell ref="X176:X177"/>
    <mergeCell ref="Y176:Y177"/>
    <mergeCell ref="Z176:Z177"/>
    <mergeCell ref="AA176:AA177"/>
    <mergeCell ref="AB176:AB177"/>
    <mergeCell ref="AF176:AF177"/>
    <mergeCell ref="AG176:AG177"/>
    <mergeCell ref="AH176:AH177"/>
    <mergeCell ref="AF156:AF157"/>
    <mergeCell ref="AG156:AG157"/>
    <mergeCell ref="AH156:AH157"/>
    <mergeCell ref="AF158:AF159"/>
    <mergeCell ref="AG158:AG159"/>
    <mergeCell ref="AH158:AH159"/>
    <mergeCell ref="AF160:AF161"/>
    <mergeCell ref="AC164:AC165"/>
    <mergeCell ref="AD164:AD165"/>
    <mergeCell ref="AE164:AE165"/>
    <mergeCell ref="AC166:AC167"/>
    <mergeCell ref="AD166:AD167"/>
    <mergeCell ref="AE166:AE167"/>
    <mergeCell ref="AC160:AC161"/>
    <mergeCell ref="AD160:AD161"/>
    <mergeCell ref="AE160:AE161"/>
    <mergeCell ref="AC162:AC163"/>
    <mergeCell ref="AD162:AD163"/>
    <mergeCell ref="AE162:AE163"/>
    <mergeCell ref="AC156:AC157"/>
    <mergeCell ref="AD156:AD157"/>
    <mergeCell ref="AE156:AE157"/>
    <mergeCell ref="AC158:AC159"/>
    <mergeCell ref="AD158:AD159"/>
    <mergeCell ref="AE158:AE159"/>
    <mergeCell ref="AF166:AF167"/>
    <mergeCell ref="AG166:AG167"/>
    <mergeCell ref="AH166:AH167"/>
    <mergeCell ref="AH174:AH175"/>
    <mergeCell ref="AG170:AG171"/>
    <mergeCell ref="AH170:AH171"/>
    <mergeCell ref="AI164:AI165"/>
    <mergeCell ref="AJ164:AJ165"/>
    <mergeCell ref="AF168:AF169"/>
    <mergeCell ref="AG168:AG169"/>
    <mergeCell ref="AH168:AH169"/>
    <mergeCell ref="AG160:AG161"/>
    <mergeCell ref="AH160:AH161"/>
    <mergeCell ref="AF162:AF163"/>
    <mergeCell ref="AG162:AG163"/>
    <mergeCell ref="AH162:AH163"/>
    <mergeCell ref="AF164:AF165"/>
    <mergeCell ref="AG164:AG165"/>
    <mergeCell ref="AH164:AH165"/>
    <mergeCell ref="AC168:AC169"/>
    <mergeCell ref="AD168:AD169"/>
    <mergeCell ref="AE168:AE169"/>
    <mergeCell ref="AK164:AK165"/>
    <mergeCell ref="AI166:AI167"/>
    <mergeCell ref="AJ166:AJ167"/>
    <mergeCell ref="AK166:AK167"/>
    <mergeCell ref="AI160:AI161"/>
    <mergeCell ref="AJ160:AJ161"/>
    <mergeCell ref="AK160:AK161"/>
    <mergeCell ref="AI162:AI163"/>
    <mergeCell ref="AJ162:AJ163"/>
    <mergeCell ref="AK162:AK163"/>
    <mergeCell ref="AI156:AI157"/>
    <mergeCell ref="AJ156:AJ157"/>
    <mergeCell ref="AK156:AK157"/>
    <mergeCell ref="AI158:AI159"/>
    <mergeCell ref="AJ158:AJ159"/>
    <mergeCell ref="AK158:AK159"/>
    <mergeCell ref="P180:P181"/>
    <mergeCell ref="Q180:Q181"/>
    <mergeCell ref="AI176:AI177"/>
    <mergeCell ref="AJ176:AJ177"/>
    <mergeCell ref="AK176:AK177"/>
    <mergeCell ref="AI178:AI179"/>
    <mergeCell ref="AJ178:AJ179"/>
    <mergeCell ref="AK178:AK179"/>
    <mergeCell ref="AI172:AI173"/>
    <mergeCell ref="AJ172:AJ173"/>
    <mergeCell ref="AK172:AK173"/>
    <mergeCell ref="AI174:AI175"/>
    <mergeCell ref="AJ174:AJ175"/>
    <mergeCell ref="AK174:AK175"/>
    <mergeCell ref="AI168:AI169"/>
    <mergeCell ref="AJ168:AJ169"/>
    <mergeCell ref="AF182:AF183"/>
    <mergeCell ref="AG182:AG183"/>
    <mergeCell ref="AK168:AK169"/>
    <mergeCell ref="AI170:AI171"/>
    <mergeCell ref="AJ170:AJ171"/>
    <mergeCell ref="AK170:AK171"/>
    <mergeCell ref="AC176:AC177"/>
    <mergeCell ref="AD176:AD177"/>
    <mergeCell ref="AE176:AE177"/>
    <mergeCell ref="AC178:AC179"/>
    <mergeCell ref="AD178:AD179"/>
    <mergeCell ref="AE178:AE179"/>
    <mergeCell ref="AC172:AC173"/>
    <mergeCell ref="AD172:AD173"/>
    <mergeCell ref="AE172:AE173"/>
    <mergeCell ref="AC174:AC175"/>
    <mergeCell ref="AD174:AD175"/>
    <mergeCell ref="AE174:AE175"/>
    <mergeCell ref="AJ180:AJ181"/>
    <mergeCell ref="AK180:AK181"/>
    <mergeCell ref="AF178:AF179"/>
    <mergeCell ref="AG178:AG179"/>
    <mergeCell ref="AH178:AH179"/>
    <mergeCell ref="AF172:AF173"/>
    <mergeCell ref="AG172:AG173"/>
    <mergeCell ref="AH172:AH173"/>
    <mergeCell ref="AF174:AF175"/>
    <mergeCell ref="AG174:AG175"/>
    <mergeCell ref="AC170:AC171"/>
    <mergeCell ref="AD170:AD171"/>
    <mergeCell ref="AE170:AE171"/>
    <mergeCell ref="AF170:AF171"/>
    <mergeCell ref="AI180:AI181"/>
    <mergeCell ref="X180:X181"/>
    <mergeCell ref="Y180:Y181"/>
    <mergeCell ref="Z180:Z181"/>
    <mergeCell ref="AA180:AA181"/>
    <mergeCell ref="AB180:AB181"/>
    <mergeCell ref="AC180:AC181"/>
    <mergeCell ref="R180:R181"/>
    <mergeCell ref="S180:S181"/>
    <mergeCell ref="T180:T181"/>
    <mergeCell ref="U180:U181"/>
    <mergeCell ref="V180:V181"/>
    <mergeCell ref="W180:W181"/>
    <mergeCell ref="K180:K181"/>
    <mergeCell ref="L180:L181"/>
    <mergeCell ref="M180:M181"/>
    <mergeCell ref="N180:O181"/>
    <mergeCell ref="D74:E74"/>
    <mergeCell ref="D76:E76"/>
    <mergeCell ref="D75:E75"/>
    <mergeCell ref="AH182:AH183"/>
    <mergeCell ref="AI182:AI183"/>
    <mergeCell ref="AJ182:AJ183"/>
    <mergeCell ref="AK182:AK183"/>
    <mergeCell ref="Z182:Z183"/>
    <mergeCell ref="AA182:AA183"/>
    <mergeCell ref="AB182:AB183"/>
    <mergeCell ref="AC182:AC183"/>
    <mergeCell ref="AD182:AD183"/>
    <mergeCell ref="AE182:AE183"/>
    <mergeCell ref="T182:T183"/>
    <mergeCell ref="U182:U183"/>
    <mergeCell ref="V182:V183"/>
    <mergeCell ref="W182:W183"/>
    <mergeCell ref="X182:X183"/>
    <mergeCell ref="Y182:Y183"/>
    <mergeCell ref="K182:K183"/>
    <mergeCell ref="L182:L183"/>
    <mergeCell ref="M182:M183"/>
    <mergeCell ref="N182:O183"/>
    <mergeCell ref="P182:P183"/>
    <mergeCell ref="Q182:Q183"/>
    <mergeCell ref="R182:R183"/>
    <mergeCell ref="S182:S183"/>
    <mergeCell ref="AD180:AD181"/>
    <mergeCell ref="AE180:AE181"/>
    <mergeCell ref="AF180:AF181"/>
    <mergeCell ref="AG180:AG181"/>
    <mergeCell ref="AH180:AH181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90"/>
  <sheetViews>
    <sheetView zoomScale="70" zoomScaleNormal="70" workbookViewId="0">
      <pane ySplit="1" topLeftCell="A78" activePane="bottomLeft" state="frozen"/>
      <selection pane="bottomLeft" activeCell="Q104" sqref="Q104"/>
    </sheetView>
  </sheetViews>
  <sheetFormatPr baseColWidth="10" defaultRowHeight="15" x14ac:dyDescent="0.25"/>
  <sheetData>
    <row r="1" spans="1:30" ht="30.75" customHeight="1" x14ac:dyDescent="0.75">
      <c r="A1" s="757" t="s">
        <v>412</v>
      </c>
      <c r="B1" s="757"/>
      <c r="C1" s="757"/>
      <c r="D1" s="757"/>
      <c r="E1" s="757"/>
      <c r="F1" s="757"/>
      <c r="G1" s="757"/>
      <c r="H1" s="757"/>
      <c r="I1" s="757"/>
      <c r="J1" s="757"/>
      <c r="K1" s="757"/>
      <c r="L1" s="757"/>
      <c r="M1" s="757"/>
      <c r="N1" s="757"/>
      <c r="O1" s="757"/>
      <c r="P1" s="757"/>
      <c r="Q1" s="757"/>
      <c r="R1" s="757"/>
      <c r="S1" s="757"/>
      <c r="T1" s="757"/>
      <c r="U1" s="757"/>
      <c r="V1" s="757"/>
      <c r="W1" s="757"/>
      <c r="X1" s="757"/>
      <c r="Y1" s="757"/>
      <c r="Z1" s="757"/>
      <c r="AA1" s="757"/>
      <c r="AB1" s="757"/>
      <c r="AC1" s="757"/>
      <c r="AD1" s="757"/>
    </row>
    <row r="19" spans="10:30" s="102" customFormat="1" x14ac:dyDescent="0.25"/>
    <row r="20" spans="10:30" ht="15.75" thickBot="1" x14ac:dyDescent="0.3"/>
    <row r="21" spans="10:30" ht="79.5" customHeight="1" thickBot="1" x14ac:dyDescent="0.3">
      <c r="J21" s="750" t="s">
        <v>103</v>
      </c>
      <c r="K21" s="751"/>
      <c r="L21" s="103" t="s">
        <v>438</v>
      </c>
      <c r="M21" s="752" t="s">
        <v>82</v>
      </c>
      <c r="N21" s="753"/>
      <c r="O21" s="104" t="s">
        <v>102</v>
      </c>
      <c r="P21" s="754" t="s">
        <v>83</v>
      </c>
      <c r="Q21" s="755"/>
      <c r="R21" s="755"/>
      <c r="S21" s="755"/>
      <c r="T21" s="755"/>
      <c r="U21" s="755"/>
      <c r="V21" s="755"/>
      <c r="W21" s="755"/>
      <c r="X21" s="755"/>
      <c r="Y21" s="755"/>
      <c r="Z21" s="755"/>
      <c r="AA21" s="755"/>
      <c r="AB21" s="755"/>
      <c r="AC21" s="755"/>
      <c r="AD21" s="756"/>
    </row>
    <row r="22" spans="10:30" x14ac:dyDescent="0.25">
      <c r="J22" s="748"/>
      <c r="K22" s="410"/>
      <c r="L22" s="385">
        <v>2</v>
      </c>
      <c r="M22" s="412" t="s">
        <v>413</v>
      </c>
      <c r="N22" s="339"/>
      <c r="O22" s="414">
        <v>1</v>
      </c>
      <c r="P22" s="410"/>
      <c r="Q22" s="385" t="s">
        <v>414</v>
      </c>
      <c r="R22" s="387">
        <f>(3*J22)</f>
        <v>0</v>
      </c>
      <c r="S22" s="742"/>
      <c r="T22" s="744"/>
      <c r="U22" s="746"/>
      <c r="V22" s="410"/>
      <c r="W22" s="385"/>
      <c r="X22" s="387"/>
      <c r="Y22" s="742"/>
      <c r="Z22" s="744"/>
      <c r="AA22" s="746"/>
      <c r="AB22" s="410"/>
      <c r="AC22" s="385"/>
      <c r="AD22" s="387"/>
    </row>
    <row r="23" spans="10:30" ht="48" customHeight="1" thickBot="1" x14ac:dyDescent="0.3">
      <c r="J23" s="749"/>
      <c r="K23" s="411"/>
      <c r="L23" s="386"/>
      <c r="M23" s="413"/>
      <c r="N23" s="341"/>
      <c r="O23" s="415"/>
      <c r="P23" s="411"/>
      <c r="Q23" s="386"/>
      <c r="R23" s="302"/>
      <c r="S23" s="743"/>
      <c r="T23" s="745"/>
      <c r="U23" s="747"/>
      <c r="V23" s="411"/>
      <c r="W23" s="386"/>
      <c r="X23" s="302"/>
      <c r="Y23" s="743"/>
      <c r="Z23" s="745"/>
      <c r="AA23" s="747"/>
      <c r="AB23" s="411"/>
      <c r="AC23" s="386"/>
      <c r="AD23" s="302"/>
    </row>
    <row r="24" spans="10:30" x14ac:dyDescent="0.25">
      <c r="J24" s="748"/>
      <c r="K24" s="410"/>
      <c r="L24" s="385">
        <v>2</v>
      </c>
      <c r="M24" s="412" t="s">
        <v>415</v>
      </c>
      <c r="N24" s="339"/>
      <c r="O24" s="414">
        <v>1</v>
      </c>
      <c r="P24" s="410"/>
      <c r="Q24" s="385" t="s">
        <v>413</v>
      </c>
      <c r="R24" s="387">
        <f>(2*J24)</f>
        <v>0</v>
      </c>
      <c r="S24" s="742"/>
      <c r="T24" s="744"/>
      <c r="U24" s="746"/>
      <c r="V24" s="410"/>
      <c r="W24" s="385"/>
      <c r="X24" s="387"/>
      <c r="Y24" s="742"/>
      <c r="Z24" s="744"/>
      <c r="AA24" s="746"/>
      <c r="AB24" s="410"/>
      <c r="AC24" s="385"/>
      <c r="AD24" s="387"/>
    </row>
    <row r="25" spans="10:30" ht="45.75" customHeight="1" thickBot="1" x14ac:dyDescent="0.3">
      <c r="J25" s="749"/>
      <c r="K25" s="411"/>
      <c r="L25" s="386"/>
      <c r="M25" s="413"/>
      <c r="N25" s="341"/>
      <c r="O25" s="415"/>
      <c r="P25" s="411"/>
      <c r="Q25" s="386"/>
      <c r="R25" s="302"/>
      <c r="S25" s="743"/>
      <c r="T25" s="745"/>
      <c r="U25" s="747"/>
      <c r="V25" s="411"/>
      <c r="W25" s="386"/>
      <c r="X25" s="302"/>
      <c r="Y25" s="743"/>
      <c r="Z25" s="745"/>
      <c r="AA25" s="747"/>
      <c r="AB25" s="411"/>
      <c r="AC25" s="386"/>
      <c r="AD25" s="302"/>
    </row>
    <row r="26" spans="10:30" x14ac:dyDescent="0.25">
      <c r="J26" s="748"/>
      <c r="K26" s="410"/>
      <c r="L26" s="385">
        <v>2</v>
      </c>
      <c r="M26" s="412" t="s">
        <v>332</v>
      </c>
      <c r="N26" s="339"/>
      <c r="O26" s="414">
        <v>5</v>
      </c>
      <c r="P26" s="504"/>
      <c r="Q26" s="652" t="s">
        <v>272</v>
      </c>
      <c r="R26" s="387">
        <f>(1*J26)</f>
        <v>0</v>
      </c>
      <c r="S26" s="742"/>
      <c r="T26" s="744"/>
      <c r="U26" s="746"/>
      <c r="V26" s="410"/>
      <c r="W26" s="385"/>
      <c r="X26" s="387"/>
      <c r="Y26" s="742"/>
      <c r="Z26" s="744"/>
      <c r="AA26" s="746"/>
      <c r="AB26" s="410"/>
      <c r="AC26" s="385"/>
      <c r="AD26" s="387"/>
    </row>
    <row r="27" spans="10:30" ht="45" customHeight="1" thickBot="1" x14ac:dyDescent="0.3">
      <c r="J27" s="749"/>
      <c r="K27" s="411"/>
      <c r="L27" s="386"/>
      <c r="M27" s="413"/>
      <c r="N27" s="341"/>
      <c r="O27" s="415"/>
      <c r="P27" s="309"/>
      <c r="Q27" s="653"/>
      <c r="R27" s="302"/>
      <c r="S27" s="743"/>
      <c r="T27" s="745"/>
      <c r="U27" s="747"/>
      <c r="V27" s="411"/>
      <c r="W27" s="386"/>
      <c r="X27" s="302"/>
      <c r="Y27" s="743"/>
      <c r="Z27" s="745"/>
      <c r="AA27" s="747"/>
      <c r="AB27" s="411"/>
      <c r="AC27" s="386"/>
      <c r="AD27" s="302"/>
    </row>
    <row r="28" spans="10:30" x14ac:dyDescent="0.25">
      <c r="J28" s="748"/>
      <c r="K28" s="410"/>
      <c r="L28" s="385">
        <v>3</v>
      </c>
      <c r="M28" s="412" t="s">
        <v>416</v>
      </c>
      <c r="N28" s="339"/>
      <c r="O28" s="414">
        <v>1</v>
      </c>
      <c r="P28" s="504"/>
      <c r="Q28" s="652" t="s">
        <v>272</v>
      </c>
      <c r="R28" s="387">
        <f>(2*J28)</f>
        <v>0</v>
      </c>
      <c r="S28" s="742"/>
      <c r="T28" s="744" t="s">
        <v>332</v>
      </c>
      <c r="U28" s="746">
        <f>(2*J28)</f>
        <v>0</v>
      </c>
      <c r="V28" s="410"/>
      <c r="W28" s="385"/>
      <c r="X28" s="387"/>
      <c r="Y28" s="742"/>
      <c r="Z28" s="744"/>
      <c r="AA28" s="746"/>
      <c r="AB28" s="410"/>
      <c r="AC28" s="385"/>
      <c r="AD28" s="387"/>
    </row>
    <row r="29" spans="10:30" ht="48.75" customHeight="1" thickBot="1" x14ac:dyDescent="0.3">
      <c r="J29" s="749"/>
      <c r="K29" s="411"/>
      <c r="L29" s="386"/>
      <c r="M29" s="413"/>
      <c r="N29" s="341"/>
      <c r="O29" s="415"/>
      <c r="P29" s="309"/>
      <c r="Q29" s="653"/>
      <c r="R29" s="302"/>
      <c r="S29" s="743"/>
      <c r="T29" s="745"/>
      <c r="U29" s="747"/>
      <c r="V29" s="411"/>
      <c r="W29" s="386"/>
      <c r="X29" s="302"/>
      <c r="Y29" s="743"/>
      <c r="Z29" s="745"/>
      <c r="AA29" s="747"/>
      <c r="AB29" s="411"/>
      <c r="AC29" s="386"/>
      <c r="AD29" s="302"/>
    </row>
    <row r="30" spans="10:30" ht="15" customHeight="1" x14ac:dyDescent="0.25">
      <c r="J30" s="748"/>
      <c r="K30" s="410"/>
      <c r="L30" s="385">
        <v>3</v>
      </c>
      <c r="M30" s="412" t="s">
        <v>348</v>
      </c>
      <c r="N30" s="339"/>
      <c r="O30" s="414">
        <v>5</v>
      </c>
      <c r="P30" s="504"/>
      <c r="Q30" s="652" t="s">
        <v>272</v>
      </c>
      <c r="R30" s="387">
        <f>(1*J30)</f>
        <v>0</v>
      </c>
      <c r="S30" s="742"/>
      <c r="T30" s="744"/>
      <c r="U30" s="746"/>
      <c r="V30" s="410"/>
      <c r="W30" s="385"/>
      <c r="X30" s="387"/>
      <c r="Y30" s="742"/>
      <c r="Z30" s="744"/>
      <c r="AA30" s="746"/>
      <c r="AB30" s="410"/>
      <c r="AC30" s="385"/>
      <c r="AD30" s="387"/>
    </row>
    <row r="31" spans="10:30" ht="45" customHeight="1" thickBot="1" x14ac:dyDescent="0.3">
      <c r="J31" s="749"/>
      <c r="K31" s="411"/>
      <c r="L31" s="386"/>
      <c r="M31" s="413"/>
      <c r="N31" s="341"/>
      <c r="O31" s="415"/>
      <c r="P31" s="309"/>
      <c r="Q31" s="653"/>
      <c r="R31" s="302"/>
      <c r="S31" s="743"/>
      <c r="T31" s="745"/>
      <c r="U31" s="747"/>
      <c r="V31" s="411"/>
      <c r="W31" s="386"/>
      <c r="X31" s="302"/>
      <c r="Y31" s="743"/>
      <c r="Z31" s="745"/>
      <c r="AA31" s="747"/>
      <c r="AB31" s="411"/>
      <c r="AC31" s="386"/>
      <c r="AD31" s="302"/>
    </row>
    <row r="32" spans="10:30" ht="39.75" customHeight="1" x14ac:dyDescent="0.25">
      <c r="J32" s="748"/>
      <c r="K32" s="410"/>
      <c r="L32" s="385">
        <v>5</v>
      </c>
      <c r="M32" s="412" t="s">
        <v>423</v>
      </c>
      <c r="N32" s="339"/>
      <c r="O32" s="414">
        <v>1</v>
      </c>
      <c r="P32" s="504"/>
      <c r="Q32" s="652" t="s">
        <v>272</v>
      </c>
      <c r="R32" s="387">
        <f>(2*J32)</f>
        <v>0</v>
      </c>
      <c r="S32" s="742"/>
      <c r="T32" s="744" t="s">
        <v>332</v>
      </c>
      <c r="U32" s="746"/>
      <c r="V32" s="410"/>
      <c r="W32" s="385"/>
      <c r="X32" s="387"/>
      <c r="Y32" s="742"/>
      <c r="Z32" s="744"/>
      <c r="AA32" s="746"/>
      <c r="AB32" s="410"/>
      <c r="AC32" s="385"/>
      <c r="AD32" s="387"/>
    </row>
    <row r="33" spans="10:30" ht="15.75" thickBot="1" x14ac:dyDescent="0.3">
      <c r="J33" s="749"/>
      <c r="K33" s="411"/>
      <c r="L33" s="386"/>
      <c r="M33" s="413"/>
      <c r="N33" s="341"/>
      <c r="O33" s="415"/>
      <c r="P33" s="309"/>
      <c r="Q33" s="653"/>
      <c r="R33" s="302"/>
      <c r="S33" s="743"/>
      <c r="T33" s="745"/>
      <c r="U33" s="747"/>
      <c r="V33" s="411"/>
      <c r="W33" s="386"/>
      <c r="X33" s="302"/>
      <c r="Y33" s="743"/>
      <c r="Z33" s="745"/>
      <c r="AA33" s="747"/>
      <c r="AB33" s="411"/>
      <c r="AC33" s="386"/>
      <c r="AD33" s="302"/>
    </row>
    <row r="34" spans="10:30" ht="60.75" customHeight="1" x14ac:dyDescent="0.25">
      <c r="J34" s="748"/>
      <c r="K34" s="410"/>
      <c r="L34" s="385">
        <v>6</v>
      </c>
      <c r="M34" s="412" t="s">
        <v>422</v>
      </c>
      <c r="N34" s="339"/>
      <c r="O34" s="414">
        <v>1</v>
      </c>
      <c r="P34" s="504"/>
      <c r="Q34" s="652" t="s">
        <v>272</v>
      </c>
      <c r="R34" s="387">
        <f>(4*J34)</f>
        <v>0</v>
      </c>
      <c r="S34" s="742"/>
      <c r="T34" s="744" t="s">
        <v>332</v>
      </c>
      <c r="U34" s="746">
        <f>(3*J34)</f>
        <v>0</v>
      </c>
      <c r="V34" s="410"/>
      <c r="W34" s="385" t="s">
        <v>348</v>
      </c>
      <c r="X34" s="387">
        <f>(2*P34)</f>
        <v>0</v>
      </c>
      <c r="Y34" s="742"/>
      <c r="Z34" s="744" t="s">
        <v>419</v>
      </c>
      <c r="AA34" s="746">
        <f>(9*J34)</f>
        <v>0</v>
      </c>
      <c r="AB34" s="410"/>
      <c r="AC34" s="385" t="s">
        <v>420</v>
      </c>
      <c r="AD34" s="387">
        <f>(3*V34)</f>
        <v>0</v>
      </c>
    </row>
    <row r="35" spans="10:30" ht="15.75" thickBot="1" x14ac:dyDescent="0.3">
      <c r="J35" s="749"/>
      <c r="K35" s="411"/>
      <c r="L35" s="386"/>
      <c r="M35" s="413"/>
      <c r="N35" s="341"/>
      <c r="O35" s="415"/>
      <c r="P35" s="309"/>
      <c r="Q35" s="653"/>
      <c r="R35" s="302"/>
      <c r="S35" s="743"/>
      <c r="T35" s="745"/>
      <c r="U35" s="747"/>
      <c r="V35" s="411"/>
      <c r="W35" s="386"/>
      <c r="X35" s="302"/>
      <c r="Y35" s="743"/>
      <c r="Z35" s="745"/>
      <c r="AA35" s="747"/>
      <c r="AB35" s="411"/>
      <c r="AC35" s="386"/>
      <c r="AD35" s="302"/>
    </row>
    <row r="36" spans="10:30" x14ac:dyDescent="0.25">
      <c r="J36" s="748"/>
      <c r="K36" s="410"/>
      <c r="L36" s="385">
        <v>6</v>
      </c>
      <c r="M36" s="412" t="s">
        <v>417</v>
      </c>
      <c r="N36" s="339"/>
      <c r="O36" s="414">
        <v>1</v>
      </c>
      <c r="P36" s="504"/>
      <c r="Q36" s="652" t="s">
        <v>272</v>
      </c>
      <c r="R36" s="387">
        <f>(4*J36)</f>
        <v>0</v>
      </c>
      <c r="S36" s="742"/>
      <c r="T36" s="744" t="s">
        <v>332</v>
      </c>
      <c r="U36" s="746">
        <f>(4*J36)</f>
        <v>0</v>
      </c>
      <c r="V36" s="410"/>
      <c r="W36" s="385" t="s">
        <v>348</v>
      </c>
      <c r="X36" s="387">
        <f>(3*P36)</f>
        <v>0</v>
      </c>
      <c r="Y36" s="742"/>
      <c r="Z36" s="744" t="s">
        <v>419</v>
      </c>
      <c r="AA36" s="746">
        <f>(12*J36)</f>
        <v>0</v>
      </c>
      <c r="AB36" s="410"/>
      <c r="AC36" s="385" t="s">
        <v>420</v>
      </c>
      <c r="AD36" s="387">
        <f>(6*P36)</f>
        <v>0</v>
      </c>
    </row>
    <row r="37" spans="10:30" ht="48" customHeight="1" thickBot="1" x14ac:dyDescent="0.3">
      <c r="J37" s="749"/>
      <c r="K37" s="411"/>
      <c r="L37" s="386"/>
      <c r="M37" s="413"/>
      <c r="N37" s="341"/>
      <c r="O37" s="415"/>
      <c r="P37" s="309"/>
      <c r="Q37" s="653"/>
      <c r="R37" s="302"/>
      <c r="S37" s="743"/>
      <c r="T37" s="745"/>
      <c r="U37" s="747"/>
      <c r="V37" s="411"/>
      <c r="W37" s="386"/>
      <c r="X37" s="302"/>
      <c r="Y37" s="743"/>
      <c r="Z37" s="745"/>
      <c r="AA37" s="747"/>
      <c r="AB37" s="411"/>
      <c r="AC37" s="386"/>
      <c r="AD37" s="302"/>
    </row>
    <row r="38" spans="10:30" ht="48" customHeight="1" x14ac:dyDescent="0.25">
      <c r="J38" s="748"/>
      <c r="K38" s="410"/>
      <c r="L38" s="385">
        <v>7</v>
      </c>
      <c r="M38" s="412" t="s">
        <v>424</v>
      </c>
      <c r="N38" s="339"/>
      <c r="O38" s="414">
        <v>1</v>
      </c>
      <c r="P38" s="504"/>
      <c r="Q38" s="652" t="s">
        <v>272</v>
      </c>
      <c r="R38" s="387">
        <f>(3*J38)</f>
        <v>0</v>
      </c>
      <c r="S38" s="742"/>
      <c r="T38" s="744" t="s">
        <v>332</v>
      </c>
      <c r="U38" s="746">
        <f>(2*J38)</f>
        <v>0</v>
      </c>
      <c r="V38" s="410"/>
      <c r="W38" s="385" t="s">
        <v>348</v>
      </c>
      <c r="X38" s="387">
        <f>(5*P38)</f>
        <v>0</v>
      </c>
      <c r="Y38" s="742"/>
      <c r="Z38" s="744" t="s">
        <v>419</v>
      </c>
      <c r="AA38" s="746">
        <f>(10*J38)</f>
        <v>0</v>
      </c>
      <c r="AB38" s="410"/>
      <c r="AC38" s="385" t="s">
        <v>420</v>
      </c>
      <c r="AD38" s="387">
        <f>(1*V38)</f>
        <v>0</v>
      </c>
    </row>
    <row r="39" spans="10:30" ht="15.75" thickBot="1" x14ac:dyDescent="0.3">
      <c r="J39" s="749"/>
      <c r="K39" s="411"/>
      <c r="L39" s="386"/>
      <c r="M39" s="413"/>
      <c r="N39" s="341"/>
      <c r="O39" s="415"/>
      <c r="P39" s="309"/>
      <c r="Q39" s="653"/>
      <c r="R39" s="302"/>
      <c r="S39" s="743"/>
      <c r="T39" s="745"/>
      <c r="U39" s="747"/>
      <c r="V39" s="411"/>
      <c r="W39" s="386"/>
      <c r="X39" s="302"/>
      <c r="Y39" s="743"/>
      <c r="Z39" s="745"/>
      <c r="AA39" s="747"/>
      <c r="AB39" s="411"/>
      <c r="AC39" s="386"/>
      <c r="AD39" s="302"/>
    </row>
    <row r="40" spans="10:30" ht="15" customHeight="1" x14ac:dyDescent="0.25">
      <c r="J40" s="748"/>
      <c r="K40" s="410"/>
      <c r="L40" s="385">
        <v>7</v>
      </c>
      <c r="M40" s="412" t="s">
        <v>426</v>
      </c>
      <c r="N40" s="339"/>
      <c r="O40" s="414">
        <v>1</v>
      </c>
      <c r="P40" s="504"/>
      <c r="Q40" s="652" t="s">
        <v>272</v>
      </c>
      <c r="R40" s="387">
        <f>(5*J40)</f>
        <v>0</v>
      </c>
      <c r="S40" s="742"/>
      <c r="T40" s="744" t="s">
        <v>332</v>
      </c>
      <c r="U40" s="746">
        <f>(4*J40)</f>
        <v>0</v>
      </c>
      <c r="V40" s="410"/>
      <c r="W40" s="385" t="s">
        <v>348</v>
      </c>
      <c r="X40" s="387">
        <f>(6*J40)</f>
        <v>0</v>
      </c>
      <c r="Y40" s="742"/>
      <c r="Z40" s="744" t="s">
        <v>419</v>
      </c>
      <c r="AA40" s="746">
        <f>(15*J40)</f>
        <v>0</v>
      </c>
      <c r="AB40" s="410"/>
      <c r="AC40" s="385" t="s">
        <v>420</v>
      </c>
      <c r="AD40" s="387">
        <f>(5*V40)</f>
        <v>0</v>
      </c>
    </row>
    <row r="41" spans="10:30" ht="45.75" customHeight="1" thickBot="1" x14ac:dyDescent="0.3">
      <c r="J41" s="749"/>
      <c r="K41" s="411"/>
      <c r="L41" s="386"/>
      <c r="M41" s="413"/>
      <c r="N41" s="341"/>
      <c r="O41" s="415"/>
      <c r="P41" s="309"/>
      <c r="Q41" s="653"/>
      <c r="R41" s="302"/>
      <c r="S41" s="743"/>
      <c r="T41" s="745"/>
      <c r="U41" s="747"/>
      <c r="V41" s="411"/>
      <c r="W41" s="386"/>
      <c r="X41" s="302"/>
      <c r="Y41" s="743"/>
      <c r="Z41" s="745"/>
      <c r="AA41" s="747"/>
      <c r="AB41" s="411"/>
      <c r="AC41" s="386"/>
      <c r="AD41" s="302"/>
    </row>
    <row r="42" spans="10:30" x14ac:dyDescent="0.25">
      <c r="J42" s="748"/>
      <c r="K42" s="410"/>
      <c r="L42" s="385">
        <v>8</v>
      </c>
      <c r="M42" s="412" t="s">
        <v>425</v>
      </c>
      <c r="N42" s="339"/>
      <c r="O42" s="414">
        <v>1</v>
      </c>
      <c r="P42" s="504"/>
      <c r="Q42" s="652" t="s">
        <v>272</v>
      </c>
      <c r="R42" s="387">
        <f>(5*J42)</f>
        <v>0</v>
      </c>
      <c r="S42" s="742"/>
      <c r="T42" s="744" t="s">
        <v>332</v>
      </c>
      <c r="U42" s="746">
        <f>(4*J42)</f>
        <v>0</v>
      </c>
      <c r="V42" s="410"/>
      <c r="W42" s="385" t="s">
        <v>348</v>
      </c>
      <c r="X42" s="387">
        <f>(6*J42)</f>
        <v>0</v>
      </c>
      <c r="Y42" s="742"/>
      <c r="Z42" s="744" t="s">
        <v>419</v>
      </c>
      <c r="AA42" s="746">
        <f>(15*J42)</f>
        <v>0</v>
      </c>
      <c r="AB42" s="410"/>
      <c r="AC42" s="385" t="s">
        <v>420</v>
      </c>
      <c r="AD42" s="387">
        <f>(5*V42)</f>
        <v>0</v>
      </c>
    </row>
    <row r="43" spans="10:30" ht="45.75" customHeight="1" thickBot="1" x14ac:dyDescent="0.3">
      <c r="J43" s="749"/>
      <c r="K43" s="411"/>
      <c r="L43" s="386"/>
      <c r="M43" s="413"/>
      <c r="N43" s="341"/>
      <c r="O43" s="415"/>
      <c r="P43" s="309"/>
      <c r="Q43" s="653"/>
      <c r="R43" s="302"/>
      <c r="S43" s="743"/>
      <c r="T43" s="745"/>
      <c r="U43" s="747"/>
      <c r="V43" s="411"/>
      <c r="W43" s="386"/>
      <c r="X43" s="302"/>
      <c r="Y43" s="743"/>
      <c r="Z43" s="745"/>
      <c r="AA43" s="747"/>
      <c r="AB43" s="411"/>
      <c r="AC43" s="386"/>
      <c r="AD43" s="302"/>
    </row>
    <row r="44" spans="10:30" ht="45.75" customHeight="1" thickBot="1" x14ac:dyDescent="0.3">
      <c r="J44" s="821"/>
      <c r="K44" s="195"/>
      <c r="L44" s="196"/>
      <c r="M44" s="460"/>
      <c r="N44" s="461"/>
      <c r="O44" s="197"/>
      <c r="P44" s="228"/>
      <c r="Q44" s="229"/>
      <c r="R44" s="198"/>
      <c r="S44" s="822"/>
      <c r="T44" s="823"/>
      <c r="U44" s="824"/>
      <c r="V44" s="195"/>
      <c r="W44" s="196"/>
      <c r="X44" s="198"/>
      <c r="Y44" s="822"/>
      <c r="Z44" s="823"/>
      <c r="AA44" s="824"/>
      <c r="AB44" s="195"/>
      <c r="AC44" s="196"/>
      <c r="AD44" s="198"/>
    </row>
    <row r="45" spans="10:30" ht="56.25" customHeight="1" thickBot="1" x14ac:dyDescent="0.3">
      <c r="J45" s="817"/>
      <c r="K45" s="209"/>
      <c r="L45" s="208">
        <v>10</v>
      </c>
      <c r="M45" s="460" t="s">
        <v>708</v>
      </c>
      <c r="N45" s="461"/>
      <c r="O45" s="210">
        <v>1</v>
      </c>
      <c r="P45" s="207"/>
      <c r="Q45" s="223" t="s">
        <v>418</v>
      </c>
      <c r="R45" s="206">
        <f>(1*J45)</f>
        <v>0</v>
      </c>
      <c r="S45" s="818"/>
      <c r="T45" s="819" t="s">
        <v>383</v>
      </c>
      <c r="U45" s="820">
        <f>(3*J45)</f>
        <v>0</v>
      </c>
      <c r="V45" s="209"/>
      <c r="W45" s="208" t="s">
        <v>407</v>
      </c>
      <c r="X45" s="206">
        <f>(1*P45)</f>
        <v>0</v>
      </c>
      <c r="Y45" s="818"/>
      <c r="Z45" s="819"/>
      <c r="AA45" s="820"/>
      <c r="AB45" s="209"/>
      <c r="AC45" s="208"/>
      <c r="AD45" s="206"/>
    </row>
    <row r="46" spans="10:30" x14ac:dyDescent="0.25">
      <c r="J46" s="748"/>
      <c r="K46" s="410"/>
      <c r="L46" s="385">
        <v>11</v>
      </c>
      <c r="M46" s="412" t="s">
        <v>421</v>
      </c>
      <c r="N46" s="339"/>
      <c r="O46" s="414">
        <v>1</v>
      </c>
      <c r="P46" s="410"/>
      <c r="Q46" s="385" t="s">
        <v>418</v>
      </c>
      <c r="R46" s="387">
        <f>(3*J46)</f>
        <v>0</v>
      </c>
      <c r="S46" s="742"/>
      <c r="T46" s="744" t="s">
        <v>383</v>
      </c>
      <c r="U46" s="746">
        <v>0</v>
      </c>
      <c r="V46" s="410"/>
      <c r="W46" s="385" t="s">
        <v>407</v>
      </c>
      <c r="X46" s="387">
        <f>(2*P46)</f>
        <v>0</v>
      </c>
      <c r="Y46" s="742"/>
      <c r="Z46" s="744" t="s">
        <v>419</v>
      </c>
      <c r="AA46" s="746">
        <f>(10*J46)</f>
        <v>0</v>
      </c>
      <c r="AB46" s="410"/>
      <c r="AC46" s="385" t="s">
        <v>420</v>
      </c>
      <c r="AD46" s="387">
        <f>(2*V46)</f>
        <v>0</v>
      </c>
    </row>
    <row r="47" spans="10:30" ht="43.5" customHeight="1" thickBot="1" x14ac:dyDescent="0.3">
      <c r="J47" s="749"/>
      <c r="K47" s="411"/>
      <c r="L47" s="386"/>
      <c r="M47" s="413"/>
      <c r="N47" s="341"/>
      <c r="O47" s="415"/>
      <c r="P47" s="411"/>
      <c r="Q47" s="386"/>
      <c r="R47" s="302"/>
      <c r="S47" s="743"/>
      <c r="T47" s="745"/>
      <c r="U47" s="747"/>
      <c r="V47" s="411"/>
      <c r="W47" s="386"/>
      <c r="X47" s="302"/>
      <c r="Y47" s="743"/>
      <c r="Z47" s="745"/>
      <c r="AA47" s="747"/>
      <c r="AB47" s="411"/>
      <c r="AC47" s="386"/>
      <c r="AD47" s="302"/>
    </row>
    <row r="48" spans="10:30" x14ac:dyDescent="0.25">
      <c r="J48" s="748"/>
      <c r="K48" s="410"/>
      <c r="L48" s="385">
        <v>11</v>
      </c>
      <c r="M48" s="412" t="s">
        <v>383</v>
      </c>
      <c r="N48" s="339"/>
      <c r="O48" s="414">
        <v>2</v>
      </c>
      <c r="P48" s="410"/>
      <c r="Q48" s="385" t="s">
        <v>418</v>
      </c>
      <c r="R48" s="387">
        <f>(1*J48)</f>
        <v>0</v>
      </c>
      <c r="S48" s="742"/>
      <c r="T48" s="744"/>
      <c r="U48" s="746"/>
      <c r="V48" s="410"/>
      <c r="W48" s="385"/>
      <c r="X48" s="387"/>
      <c r="Y48" s="742"/>
      <c r="Z48" s="744"/>
      <c r="AA48" s="746"/>
      <c r="AB48" s="410"/>
      <c r="AC48" s="385"/>
      <c r="AD48" s="387"/>
    </row>
    <row r="49" spans="10:30" ht="46.5" customHeight="1" thickBot="1" x14ac:dyDescent="0.3">
      <c r="J49" s="749"/>
      <c r="K49" s="411"/>
      <c r="L49" s="386"/>
      <c r="M49" s="413"/>
      <c r="N49" s="341"/>
      <c r="O49" s="415"/>
      <c r="P49" s="411"/>
      <c r="Q49" s="386"/>
      <c r="R49" s="302"/>
      <c r="S49" s="743"/>
      <c r="T49" s="745"/>
      <c r="U49" s="747"/>
      <c r="V49" s="411"/>
      <c r="W49" s="386"/>
      <c r="X49" s="302"/>
      <c r="Y49" s="743"/>
      <c r="Z49" s="745"/>
      <c r="AA49" s="747"/>
      <c r="AB49" s="411"/>
      <c r="AC49" s="386"/>
      <c r="AD49" s="302"/>
    </row>
    <row r="50" spans="10:30" x14ac:dyDescent="0.25">
      <c r="J50" s="748"/>
      <c r="K50" s="410"/>
      <c r="L50" s="385">
        <v>11</v>
      </c>
      <c r="M50" s="412" t="s">
        <v>407</v>
      </c>
      <c r="N50" s="339"/>
      <c r="O50" s="414">
        <v>5</v>
      </c>
      <c r="P50" s="410"/>
      <c r="Q50" s="385" t="s">
        <v>418</v>
      </c>
      <c r="R50" s="387">
        <f>(1*J50)</f>
        <v>0</v>
      </c>
      <c r="S50" s="742"/>
      <c r="T50" s="744"/>
      <c r="U50" s="746"/>
      <c r="V50" s="410"/>
      <c r="W50" s="385"/>
      <c r="X50" s="387"/>
      <c r="Y50" s="742"/>
      <c r="Z50" s="744"/>
      <c r="AA50" s="746"/>
      <c r="AB50" s="410"/>
      <c r="AC50" s="385"/>
      <c r="AD50" s="387"/>
    </row>
    <row r="51" spans="10:30" ht="45.75" customHeight="1" thickBot="1" x14ac:dyDescent="0.3">
      <c r="J51" s="749"/>
      <c r="K51" s="411"/>
      <c r="L51" s="386"/>
      <c r="M51" s="413"/>
      <c r="N51" s="341"/>
      <c r="O51" s="415"/>
      <c r="P51" s="411"/>
      <c r="Q51" s="386"/>
      <c r="R51" s="302"/>
      <c r="S51" s="743"/>
      <c r="T51" s="745"/>
      <c r="U51" s="747"/>
      <c r="V51" s="411"/>
      <c r="W51" s="386"/>
      <c r="X51" s="302"/>
      <c r="Y51" s="743"/>
      <c r="Z51" s="745"/>
      <c r="AA51" s="747"/>
      <c r="AB51" s="411"/>
      <c r="AC51" s="386"/>
      <c r="AD51" s="302"/>
    </row>
    <row r="52" spans="10:30" x14ac:dyDescent="0.25">
      <c r="J52" s="748"/>
      <c r="K52" s="410"/>
      <c r="L52" s="385">
        <v>11</v>
      </c>
      <c r="M52" s="412" t="s">
        <v>427</v>
      </c>
      <c r="N52" s="339"/>
      <c r="O52" s="414">
        <v>1</v>
      </c>
      <c r="P52" s="410"/>
      <c r="Q52" s="385" t="s">
        <v>418</v>
      </c>
      <c r="R52" s="387">
        <f>(4*J52)</f>
        <v>0</v>
      </c>
      <c r="S52" s="742"/>
      <c r="T52" s="744" t="s">
        <v>383</v>
      </c>
      <c r="U52" s="746">
        <f>(3*J52)</f>
        <v>0</v>
      </c>
      <c r="V52" s="410"/>
      <c r="W52" s="385" t="s">
        <v>407</v>
      </c>
      <c r="X52" s="387">
        <f>(2*P52)</f>
        <v>0</v>
      </c>
      <c r="Y52" s="742"/>
      <c r="Z52" s="744" t="s">
        <v>419</v>
      </c>
      <c r="AA52" s="746">
        <f>(6*J52)</f>
        <v>0</v>
      </c>
      <c r="AB52" s="410"/>
      <c r="AC52" s="385" t="s">
        <v>420</v>
      </c>
      <c r="AD52" s="387">
        <f>(2*V52)</f>
        <v>0</v>
      </c>
    </row>
    <row r="53" spans="10:30" ht="45.75" customHeight="1" thickBot="1" x14ac:dyDescent="0.3">
      <c r="J53" s="749"/>
      <c r="K53" s="411"/>
      <c r="L53" s="386"/>
      <c r="M53" s="413"/>
      <c r="N53" s="341"/>
      <c r="O53" s="415"/>
      <c r="P53" s="411"/>
      <c r="Q53" s="386"/>
      <c r="R53" s="302"/>
      <c r="S53" s="743"/>
      <c r="T53" s="745"/>
      <c r="U53" s="747"/>
      <c r="V53" s="411"/>
      <c r="W53" s="386"/>
      <c r="X53" s="302"/>
      <c r="Y53" s="743"/>
      <c r="Z53" s="745"/>
      <c r="AA53" s="747"/>
      <c r="AB53" s="411"/>
      <c r="AC53" s="386"/>
      <c r="AD53" s="302"/>
    </row>
    <row r="54" spans="10:30" x14ac:dyDescent="0.25">
      <c r="J54" s="748"/>
      <c r="K54" s="410"/>
      <c r="L54" s="385">
        <v>13</v>
      </c>
      <c r="M54" s="412" t="s">
        <v>417</v>
      </c>
      <c r="N54" s="339"/>
      <c r="O54" s="414">
        <v>1</v>
      </c>
      <c r="P54" s="410"/>
      <c r="Q54" s="385" t="s">
        <v>418</v>
      </c>
      <c r="R54" s="387">
        <f>(4*J54)</f>
        <v>0</v>
      </c>
      <c r="S54" s="742"/>
      <c r="T54" s="744" t="s">
        <v>383</v>
      </c>
      <c r="U54" s="746">
        <f>(4*J54)</f>
        <v>0</v>
      </c>
      <c r="V54" s="410"/>
      <c r="W54" s="385" t="s">
        <v>407</v>
      </c>
      <c r="X54" s="387">
        <f>(3*P54)</f>
        <v>0</v>
      </c>
      <c r="Y54" s="742"/>
      <c r="Z54" s="744" t="s">
        <v>419</v>
      </c>
      <c r="AA54" s="746">
        <f>(10*J54)</f>
        <v>0</v>
      </c>
      <c r="AB54" s="410"/>
      <c r="AC54" s="385" t="s">
        <v>420</v>
      </c>
      <c r="AD54" s="387">
        <f>(5*V54)</f>
        <v>0</v>
      </c>
    </row>
    <row r="55" spans="10:30" ht="45.75" customHeight="1" thickBot="1" x14ac:dyDescent="0.3">
      <c r="J55" s="749"/>
      <c r="K55" s="411"/>
      <c r="L55" s="386"/>
      <c r="M55" s="413"/>
      <c r="N55" s="341"/>
      <c r="O55" s="415"/>
      <c r="P55" s="411"/>
      <c r="Q55" s="386"/>
      <c r="R55" s="302"/>
      <c r="S55" s="743"/>
      <c r="T55" s="745"/>
      <c r="U55" s="747"/>
      <c r="V55" s="411"/>
      <c r="W55" s="386"/>
      <c r="X55" s="302"/>
      <c r="Y55" s="743"/>
      <c r="Z55" s="745"/>
      <c r="AA55" s="747"/>
      <c r="AB55" s="411"/>
      <c r="AC55" s="386"/>
      <c r="AD55" s="302"/>
    </row>
    <row r="56" spans="10:30" x14ac:dyDescent="0.25">
      <c r="J56" s="748"/>
      <c r="K56" s="410"/>
      <c r="L56" s="385">
        <v>15</v>
      </c>
      <c r="M56" s="412" t="s">
        <v>428</v>
      </c>
      <c r="N56" s="339"/>
      <c r="O56" s="414">
        <v>1</v>
      </c>
      <c r="P56" s="410"/>
      <c r="Q56" s="385" t="s">
        <v>418</v>
      </c>
      <c r="R56" s="387">
        <f>(5*J56)</f>
        <v>0</v>
      </c>
      <c r="S56" s="742"/>
      <c r="T56" s="744" t="s">
        <v>383</v>
      </c>
      <c r="U56" s="746">
        <f>(4*J56)</f>
        <v>0</v>
      </c>
      <c r="V56" s="410"/>
      <c r="W56" s="385" t="s">
        <v>407</v>
      </c>
      <c r="X56" s="387">
        <v>6</v>
      </c>
      <c r="Y56" s="742"/>
      <c r="Z56" s="744" t="s">
        <v>419</v>
      </c>
      <c r="AA56" s="746">
        <f>(14*J56)</f>
        <v>0</v>
      </c>
      <c r="AB56" s="410"/>
      <c r="AC56" s="385" t="s">
        <v>420</v>
      </c>
      <c r="AD56" s="387">
        <f>(5*V56)</f>
        <v>0</v>
      </c>
    </row>
    <row r="57" spans="10:30" ht="45.75" customHeight="1" thickBot="1" x14ac:dyDescent="0.3">
      <c r="J57" s="749"/>
      <c r="K57" s="411"/>
      <c r="L57" s="386"/>
      <c r="M57" s="413"/>
      <c r="N57" s="341"/>
      <c r="O57" s="415"/>
      <c r="P57" s="411"/>
      <c r="Q57" s="386"/>
      <c r="R57" s="302"/>
      <c r="S57" s="743"/>
      <c r="T57" s="745"/>
      <c r="U57" s="747"/>
      <c r="V57" s="411"/>
      <c r="W57" s="386"/>
      <c r="X57" s="302"/>
      <c r="Y57" s="743"/>
      <c r="Z57" s="745"/>
      <c r="AA57" s="747"/>
      <c r="AB57" s="411"/>
      <c r="AC57" s="386"/>
      <c r="AD57" s="302"/>
    </row>
    <row r="58" spans="10:30" x14ac:dyDescent="0.25">
      <c r="J58" s="748"/>
      <c r="K58" s="410"/>
      <c r="L58" s="385">
        <v>20</v>
      </c>
      <c r="M58" s="412" t="s">
        <v>429</v>
      </c>
      <c r="N58" s="339"/>
      <c r="O58" s="414">
        <v>1</v>
      </c>
      <c r="P58" s="504"/>
      <c r="Q58" s="652" t="s">
        <v>272</v>
      </c>
      <c r="R58" s="387">
        <f>(1*J58)</f>
        <v>0</v>
      </c>
      <c r="S58" s="742"/>
      <c r="T58" s="744" t="s">
        <v>332</v>
      </c>
      <c r="U58" s="746">
        <f>(3*J58)</f>
        <v>0</v>
      </c>
      <c r="V58" s="410"/>
      <c r="W58" s="385" t="s">
        <v>348</v>
      </c>
      <c r="X58" s="387">
        <f>(1*P58)</f>
        <v>0</v>
      </c>
      <c r="Y58" s="742"/>
      <c r="Z58" s="744" t="s">
        <v>419</v>
      </c>
      <c r="AA58" s="746">
        <f>(3*P58)</f>
        <v>0</v>
      </c>
      <c r="AB58" s="410"/>
      <c r="AC58" s="385"/>
      <c r="AD58" s="387"/>
    </row>
    <row r="59" spans="10:30" ht="46.5" customHeight="1" thickBot="1" x14ac:dyDescent="0.3">
      <c r="J59" s="749"/>
      <c r="K59" s="411"/>
      <c r="L59" s="386"/>
      <c r="M59" s="413"/>
      <c r="N59" s="341"/>
      <c r="O59" s="415"/>
      <c r="P59" s="309"/>
      <c r="Q59" s="653"/>
      <c r="R59" s="302"/>
      <c r="S59" s="743"/>
      <c r="T59" s="745"/>
      <c r="U59" s="747"/>
      <c r="V59" s="411"/>
      <c r="W59" s="386"/>
      <c r="X59" s="302"/>
      <c r="Y59" s="743"/>
      <c r="Z59" s="745"/>
      <c r="AA59" s="747"/>
      <c r="AB59" s="411"/>
      <c r="AC59" s="386"/>
      <c r="AD59" s="302"/>
    </row>
    <row r="60" spans="10:30" ht="15" customHeight="1" x14ac:dyDescent="0.25">
      <c r="J60" s="748"/>
      <c r="K60" s="410"/>
      <c r="L60" s="385">
        <v>22</v>
      </c>
      <c r="M60" s="412" t="s">
        <v>430</v>
      </c>
      <c r="N60" s="339"/>
      <c r="O60" s="414">
        <v>2</v>
      </c>
      <c r="P60" s="410"/>
      <c r="Q60" s="385" t="s">
        <v>431</v>
      </c>
      <c r="R60" s="387">
        <f>(1*J60)</f>
        <v>0</v>
      </c>
      <c r="S60" s="742"/>
      <c r="T60" s="744"/>
      <c r="U60" s="746"/>
      <c r="V60" s="410"/>
      <c r="W60" s="385"/>
      <c r="X60" s="387"/>
      <c r="Y60" s="742"/>
      <c r="Z60" s="744"/>
      <c r="AA60" s="746"/>
      <c r="AB60" s="410"/>
      <c r="AC60" s="385"/>
      <c r="AD60" s="387"/>
    </row>
    <row r="61" spans="10:30" ht="45.75" customHeight="1" thickBot="1" x14ac:dyDescent="0.3">
      <c r="J61" s="749"/>
      <c r="K61" s="411"/>
      <c r="L61" s="386"/>
      <c r="M61" s="413"/>
      <c r="N61" s="341"/>
      <c r="O61" s="415"/>
      <c r="P61" s="411"/>
      <c r="Q61" s="386"/>
      <c r="R61" s="302"/>
      <c r="S61" s="743"/>
      <c r="T61" s="745"/>
      <c r="U61" s="747"/>
      <c r="V61" s="411"/>
      <c r="W61" s="386"/>
      <c r="X61" s="302"/>
      <c r="Y61" s="743"/>
      <c r="Z61" s="745"/>
      <c r="AA61" s="747"/>
      <c r="AB61" s="411"/>
      <c r="AC61" s="386"/>
      <c r="AD61" s="302"/>
    </row>
    <row r="62" spans="10:30" x14ac:dyDescent="0.25">
      <c r="J62" s="748"/>
      <c r="K62" s="410"/>
      <c r="L62" s="385">
        <v>22</v>
      </c>
      <c r="M62" s="412" t="s">
        <v>432</v>
      </c>
      <c r="N62" s="339"/>
      <c r="O62" s="414">
        <v>5</v>
      </c>
      <c r="P62" s="410"/>
      <c r="Q62" s="385" t="s">
        <v>431</v>
      </c>
      <c r="R62" s="387">
        <f>(1*J62)</f>
        <v>0</v>
      </c>
      <c r="S62" s="742"/>
      <c r="T62" s="744"/>
      <c r="U62" s="746"/>
      <c r="V62" s="410"/>
      <c r="W62" s="385"/>
      <c r="X62" s="387"/>
      <c r="Y62" s="742"/>
      <c r="Z62" s="744"/>
      <c r="AA62" s="746"/>
      <c r="AB62" s="410"/>
      <c r="AC62" s="385"/>
      <c r="AD62" s="387"/>
    </row>
    <row r="63" spans="10:30" ht="45.75" customHeight="1" thickBot="1" x14ac:dyDescent="0.3">
      <c r="J63" s="749"/>
      <c r="K63" s="411"/>
      <c r="L63" s="386"/>
      <c r="M63" s="413"/>
      <c r="N63" s="341"/>
      <c r="O63" s="415"/>
      <c r="P63" s="411"/>
      <c r="Q63" s="386"/>
      <c r="R63" s="302"/>
      <c r="S63" s="743"/>
      <c r="T63" s="745"/>
      <c r="U63" s="747"/>
      <c r="V63" s="411"/>
      <c r="W63" s="386"/>
      <c r="X63" s="302"/>
      <c r="Y63" s="743"/>
      <c r="Z63" s="745"/>
      <c r="AA63" s="747"/>
      <c r="AB63" s="411"/>
      <c r="AC63" s="386"/>
      <c r="AD63" s="302"/>
    </row>
    <row r="64" spans="10:30" x14ac:dyDescent="0.25">
      <c r="J64" s="748"/>
      <c r="K64" s="410"/>
      <c r="L64" s="385">
        <v>32</v>
      </c>
      <c r="M64" s="412" t="s">
        <v>434</v>
      </c>
      <c r="N64" s="339"/>
      <c r="O64" s="414">
        <v>2</v>
      </c>
      <c r="P64" s="410"/>
      <c r="Q64" s="385" t="s">
        <v>433</v>
      </c>
      <c r="R64" s="387">
        <f>(1*J64)</f>
        <v>0</v>
      </c>
      <c r="S64" s="742"/>
      <c r="T64" s="744"/>
      <c r="U64" s="746"/>
      <c r="V64" s="410"/>
      <c r="W64" s="385"/>
      <c r="X64" s="387"/>
      <c r="Y64" s="742"/>
      <c r="Z64" s="744"/>
      <c r="AA64" s="746"/>
      <c r="AB64" s="410"/>
      <c r="AC64" s="385"/>
      <c r="AD64" s="387"/>
    </row>
    <row r="65" spans="10:30" ht="45.75" customHeight="1" thickBot="1" x14ac:dyDescent="0.3">
      <c r="J65" s="749"/>
      <c r="K65" s="411"/>
      <c r="L65" s="386"/>
      <c r="M65" s="413"/>
      <c r="N65" s="341"/>
      <c r="O65" s="415"/>
      <c r="P65" s="411"/>
      <c r="Q65" s="386"/>
      <c r="R65" s="302"/>
      <c r="S65" s="743"/>
      <c r="T65" s="745"/>
      <c r="U65" s="747"/>
      <c r="V65" s="411"/>
      <c r="W65" s="386"/>
      <c r="X65" s="302"/>
      <c r="Y65" s="743"/>
      <c r="Z65" s="745"/>
      <c r="AA65" s="747"/>
      <c r="AB65" s="411"/>
      <c r="AC65" s="386"/>
      <c r="AD65" s="302"/>
    </row>
    <row r="66" spans="10:30" x14ac:dyDescent="0.25">
      <c r="J66" s="748"/>
      <c r="K66" s="410"/>
      <c r="L66" s="385">
        <v>32</v>
      </c>
      <c r="M66" s="412" t="s">
        <v>435</v>
      </c>
      <c r="N66" s="339"/>
      <c r="O66" s="414">
        <v>5</v>
      </c>
      <c r="P66" s="410"/>
      <c r="Q66" s="385" t="s">
        <v>433</v>
      </c>
      <c r="R66" s="387">
        <f>(1*J66)</f>
        <v>0</v>
      </c>
      <c r="S66" s="742"/>
      <c r="T66" s="744"/>
      <c r="U66" s="746"/>
      <c r="V66" s="410"/>
      <c r="W66" s="385"/>
      <c r="X66" s="387"/>
      <c r="Y66" s="742"/>
      <c r="Z66" s="744"/>
      <c r="AA66" s="746"/>
      <c r="AB66" s="410"/>
      <c r="AC66" s="385"/>
      <c r="AD66" s="387"/>
    </row>
    <row r="67" spans="10:30" ht="46.5" customHeight="1" thickBot="1" x14ac:dyDescent="0.3">
      <c r="J67" s="749"/>
      <c r="K67" s="411"/>
      <c r="L67" s="386"/>
      <c r="M67" s="413"/>
      <c r="N67" s="341"/>
      <c r="O67" s="415"/>
      <c r="P67" s="411"/>
      <c r="Q67" s="386"/>
      <c r="R67" s="302"/>
      <c r="S67" s="743"/>
      <c r="T67" s="745"/>
      <c r="U67" s="747"/>
      <c r="V67" s="411"/>
      <c r="W67" s="386"/>
      <c r="X67" s="302"/>
      <c r="Y67" s="743"/>
      <c r="Z67" s="745"/>
      <c r="AA67" s="747"/>
      <c r="AB67" s="411"/>
      <c r="AC67" s="386"/>
      <c r="AD67" s="302"/>
    </row>
    <row r="68" spans="10:30" x14ac:dyDescent="0.25">
      <c r="J68" s="748"/>
      <c r="K68" s="410"/>
      <c r="L68" s="385"/>
      <c r="M68" s="412"/>
      <c r="N68" s="339"/>
      <c r="O68" s="414"/>
      <c r="P68" s="410"/>
      <c r="Q68" s="385"/>
      <c r="R68" s="387"/>
      <c r="S68" s="742"/>
      <c r="T68" s="744"/>
      <c r="U68" s="746"/>
      <c r="V68" s="410"/>
      <c r="W68" s="385"/>
      <c r="X68" s="387"/>
      <c r="Y68" s="742"/>
      <c r="Z68" s="744"/>
      <c r="AA68" s="746"/>
      <c r="AB68" s="410"/>
      <c r="AC68" s="385"/>
      <c r="AD68" s="387"/>
    </row>
    <row r="69" spans="10:30" ht="45.75" customHeight="1" thickBot="1" x14ac:dyDescent="0.3">
      <c r="J69" s="749"/>
      <c r="K69" s="411"/>
      <c r="L69" s="386"/>
      <c r="M69" s="413"/>
      <c r="N69" s="341"/>
      <c r="O69" s="415"/>
      <c r="P69" s="411"/>
      <c r="Q69" s="386"/>
      <c r="R69" s="302"/>
      <c r="S69" s="743"/>
      <c r="T69" s="745"/>
      <c r="U69" s="747"/>
      <c r="V69" s="411"/>
      <c r="W69" s="386"/>
      <c r="X69" s="302"/>
      <c r="Y69" s="743"/>
      <c r="Z69" s="745"/>
      <c r="AA69" s="747"/>
      <c r="AB69" s="411"/>
      <c r="AC69" s="386"/>
      <c r="AD69" s="302"/>
    </row>
    <row r="71" spans="10:30" s="102" customFormat="1" ht="15.75" thickBot="1" x14ac:dyDescent="0.3"/>
    <row r="72" spans="10:30" ht="92.25" customHeight="1" thickBot="1" x14ac:dyDescent="0.3">
      <c r="J72" s="750" t="s">
        <v>103</v>
      </c>
      <c r="K72" s="751"/>
      <c r="L72" s="103" t="s">
        <v>436</v>
      </c>
      <c r="M72" s="752" t="s">
        <v>82</v>
      </c>
      <c r="N72" s="753"/>
      <c r="O72" s="104" t="s">
        <v>102</v>
      </c>
      <c r="P72" s="754" t="s">
        <v>83</v>
      </c>
      <c r="Q72" s="755"/>
      <c r="R72" s="755"/>
      <c r="S72" s="755"/>
      <c r="T72" s="755"/>
      <c r="U72" s="755"/>
      <c r="V72" s="755"/>
      <c r="W72" s="755"/>
      <c r="X72" s="755"/>
      <c r="Y72" s="755"/>
      <c r="Z72" s="755"/>
      <c r="AA72" s="755"/>
      <c r="AB72" s="755"/>
      <c r="AC72" s="755"/>
      <c r="AD72" s="756"/>
    </row>
    <row r="73" spans="10:30" x14ac:dyDescent="0.25">
      <c r="J73" s="748"/>
      <c r="K73" s="410"/>
      <c r="L73" s="385" t="s">
        <v>108</v>
      </c>
      <c r="M73" s="412" t="s">
        <v>418</v>
      </c>
      <c r="N73" s="339"/>
      <c r="O73" s="414"/>
      <c r="P73" s="410"/>
      <c r="Q73" s="385" t="s">
        <v>415</v>
      </c>
      <c r="R73" s="387">
        <f>(8*J73)</f>
        <v>0</v>
      </c>
      <c r="S73" s="742"/>
      <c r="T73" s="744"/>
      <c r="U73" s="746"/>
      <c r="V73" s="410"/>
      <c r="W73" s="385"/>
      <c r="X73" s="387"/>
      <c r="Y73" s="742"/>
      <c r="Z73" s="744"/>
      <c r="AA73" s="746"/>
      <c r="AB73" s="410"/>
      <c r="AC73" s="385"/>
      <c r="AD73" s="387"/>
    </row>
    <row r="74" spans="10:30" ht="48" customHeight="1" thickBot="1" x14ac:dyDescent="0.3">
      <c r="J74" s="749"/>
      <c r="K74" s="411"/>
      <c r="L74" s="422"/>
      <c r="M74" s="413"/>
      <c r="N74" s="341"/>
      <c r="O74" s="415"/>
      <c r="P74" s="411"/>
      <c r="Q74" s="386"/>
      <c r="R74" s="302"/>
      <c r="S74" s="743"/>
      <c r="T74" s="745"/>
      <c r="U74" s="747"/>
      <c r="V74" s="411"/>
      <c r="W74" s="386"/>
      <c r="X74" s="302"/>
      <c r="Y74" s="743"/>
      <c r="Z74" s="745"/>
      <c r="AA74" s="747"/>
      <c r="AB74" s="411"/>
      <c r="AC74" s="386"/>
      <c r="AD74" s="302"/>
    </row>
    <row r="75" spans="10:30" x14ac:dyDescent="0.25">
      <c r="J75" s="748"/>
      <c r="K75" s="410"/>
      <c r="L75" s="422"/>
      <c r="M75" s="412" t="s">
        <v>272</v>
      </c>
      <c r="N75" s="339"/>
      <c r="O75" s="414"/>
      <c r="P75" s="410"/>
      <c r="Q75" s="385" t="s">
        <v>415</v>
      </c>
      <c r="R75" s="387">
        <f>(8*J75)</f>
        <v>0</v>
      </c>
      <c r="S75" s="742"/>
      <c r="T75" s="744"/>
      <c r="U75" s="746"/>
      <c r="V75" s="410"/>
      <c r="W75" s="385"/>
      <c r="X75" s="387"/>
      <c r="Y75" s="742"/>
      <c r="Z75" s="744"/>
      <c r="AA75" s="746"/>
      <c r="AB75" s="410"/>
      <c r="AC75" s="385"/>
      <c r="AD75" s="387"/>
    </row>
    <row r="76" spans="10:30" ht="48" customHeight="1" thickBot="1" x14ac:dyDescent="0.3">
      <c r="J76" s="749"/>
      <c r="K76" s="411"/>
      <c r="L76" s="422"/>
      <c r="M76" s="413"/>
      <c r="N76" s="341"/>
      <c r="O76" s="415"/>
      <c r="P76" s="411"/>
      <c r="Q76" s="386"/>
      <c r="R76" s="302"/>
      <c r="S76" s="743"/>
      <c r="T76" s="745"/>
      <c r="U76" s="747"/>
      <c r="V76" s="411"/>
      <c r="W76" s="386"/>
      <c r="X76" s="302"/>
      <c r="Y76" s="743"/>
      <c r="Z76" s="745"/>
      <c r="AA76" s="747"/>
      <c r="AB76" s="411"/>
      <c r="AC76" s="386"/>
      <c r="AD76" s="302"/>
    </row>
    <row r="77" spans="10:30" x14ac:dyDescent="0.25">
      <c r="J77" s="748"/>
      <c r="K77" s="410"/>
      <c r="L77" s="422"/>
      <c r="M77" s="412" t="s">
        <v>431</v>
      </c>
      <c r="N77" s="339"/>
      <c r="O77" s="414"/>
      <c r="P77" s="410"/>
      <c r="Q77" s="385" t="s">
        <v>257</v>
      </c>
      <c r="R77" s="387">
        <f>(6*J77)</f>
        <v>0</v>
      </c>
      <c r="S77" s="742"/>
      <c r="T77" s="744"/>
      <c r="U77" s="746"/>
      <c r="V77" s="410"/>
      <c r="W77" s="385"/>
      <c r="X77" s="387"/>
      <c r="Y77" s="742"/>
      <c r="Z77" s="744"/>
      <c r="AA77" s="746"/>
      <c r="AB77" s="410"/>
      <c r="AC77" s="385"/>
      <c r="AD77" s="387"/>
    </row>
    <row r="78" spans="10:30" ht="45.75" customHeight="1" thickBot="1" x14ac:dyDescent="0.3">
      <c r="J78" s="749"/>
      <c r="K78" s="411"/>
      <c r="L78" s="422"/>
      <c r="M78" s="413"/>
      <c r="N78" s="341"/>
      <c r="O78" s="415"/>
      <c r="P78" s="411"/>
      <c r="Q78" s="386"/>
      <c r="R78" s="302"/>
      <c r="S78" s="743"/>
      <c r="T78" s="745"/>
      <c r="U78" s="747"/>
      <c r="V78" s="411"/>
      <c r="W78" s="386"/>
      <c r="X78" s="302"/>
      <c r="Y78" s="743"/>
      <c r="Z78" s="745"/>
      <c r="AA78" s="747"/>
      <c r="AB78" s="411"/>
      <c r="AC78" s="386"/>
      <c r="AD78" s="302"/>
    </row>
    <row r="79" spans="10:30" x14ac:dyDescent="0.25">
      <c r="J79" s="748"/>
      <c r="K79" s="410"/>
      <c r="L79" s="422"/>
      <c r="M79" s="412" t="s">
        <v>433</v>
      </c>
      <c r="N79" s="339"/>
      <c r="O79" s="414"/>
      <c r="P79" s="410"/>
      <c r="Q79" s="385" t="s">
        <v>257</v>
      </c>
      <c r="R79" s="387">
        <f>(4*J79)</f>
        <v>0</v>
      </c>
      <c r="S79" s="742"/>
      <c r="T79" s="744"/>
      <c r="U79" s="746"/>
      <c r="V79" s="410"/>
      <c r="W79" s="385"/>
      <c r="X79" s="387"/>
      <c r="Y79" s="742"/>
      <c r="Z79" s="744"/>
      <c r="AA79" s="746"/>
      <c r="AB79" s="410"/>
      <c r="AC79" s="385"/>
      <c r="AD79" s="387"/>
    </row>
    <row r="80" spans="10:30" ht="46.5" customHeight="1" thickBot="1" x14ac:dyDescent="0.3">
      <c r="J80" s="749"/>
      <c r="K80" s="411"/>
      <c r="L80" s="422"/>
      <c r="M80" s="413"/>
      <c r="N80" s="341"/>
      <c r="O80" s="415"/>
      <c r="P80" s="411"/>
      <c r="Q80" s="386"/>
      <c r="R80" s="302"/>
      <c r="S80" s="743"/>
      <c r="T80" s="745"/>
      <c r="U80" s="747"/>
      <c r="V80" s="411"/>
      <c r="W80" s="386"/>
      <c r="X80" s="302"/>
      <c r="Y80" s="743"/>
      <c r="Z80" s="745"/>
      <c r="AA80" s="747"/>
      <c r="AB80" s="411"/>
      <c r="AC80" s="386"/>
      <c r="AD80" s="302"/>
    </row>
    <row r="81" spans="10:30" x14ac:dyDescent="0.25">
      <c r="J81" s="748"/>
      <c r="K81" s="410"/>
      <c r="L81" s="422"/>
      <c r="M81" s="412" t="s">
        <v>257</v>
      </c>
      <c r="N81" s="339"/>
      <c r="O81" s="414"/>
      <c r="P81" s="410"/>
      <c r="Q81" s="385" t="s">
        <v>437</v>
      </c>
      <c r="R81" s="387">
        <f>(2*J81)</f>
        <v>0</v>
      </c>
      <c r="S81" s="742"/>
      <c r="T81" s="744"/>
      <c r="U81" s="746"/>
      <c r="V81" s="410"/>
      <c r="W81" s="385"/>
      <c r="X81" s="387"/>
      <c r="Y81" s="742"/>
      <c r="Z81" s="744"/>
      <c r="AA81" s="746"/>
      <c r="AB81" s="410"/>
      <c r="AC81" s="385"/>
      <c r="AD81" s="387"/>
    </row>
    <row r="82" spans="10:30" ht="46.5" customHeight="1" thickBot="1" x14ac:dyDescent="0.3">
      <c r="J82" s="749"/>
      <c r="K82" s="411"/>
      <c r="L82" s="422"/>
      <c r="M82" s="413"/>
      <c r="N82" s="341"/>
      <c r="O82" s="415"/>
      <c r="P82" s="411"/>
      <c r="Q82" s="386"/>
      <c r="R82" s="302"/>
      <c r="S82" s="743"/>
      <c r="T82" s="745"/>
      <c r="U82" s="747"/>
      <c r="V82" s="411"/>
      <c r="W82" s="386"/>
      <c r="X82" s="302"/>
      <c r="Y82" s="743"/>
      <c r="Z82" s="745"/>
      <c r="AA82" s="747"/>
      <c r="AB82" s="411"/>
      <c r="AC82" s="386"/>
      <c r="AD82" s="302"/>
    </row>
    <row r="83" spans="10:30" x14ac:dyDescent="0.25">
      <c r="J83" s="748"/>
      <c r="K83" s="410"/>
      <c r="L83" s="422"/>
      <c r="M83" s="412"/>
      <c r="N83" s="339"/>
      <c r="O83" s="414"/>
      <c r="P83" s="410"/>
      <c r="Q83" s="385"/>
      <c r="R83" s="387"/>
      <c r="S83" s="742"/>
      <c r="T83" s="744"/>
      <c r="U83" s="746"/>
      <c r="V83" s="410"/>
      <c r="W83" s="385"/>
      <c r="X83" s="387"/>
      <c r="Y83" s="742"/>
      <c r="Z83" s="744"/>
      <c r="AA83" s="746"/>
      <c r="AB83" s="410"/>
      <c r="AC83" s="385"/>
      <c r="AD83" s="387"/>
    </row>
    <row r="84" spans="10:30" ht="45" customHeight="1" thickBot="1" x14ac:dyDescent="0.3">
      <c r="J84" s="749"/>
      <c r="K84" s="411"/>
      <c r="L84" s="422"/>
      <c r="M84" s="413"/>
      <c r="N84" s="341"/>
      <c r="O84" s="415"/>
      <c r="P84" s="411"/>
      <c r="Q84" s="386"/>
      <c r="R84" s="302"/>
      <c r="S84" s="743"/>
      <c r="T84" s="745"/>
      <c r="U84" s="747"/>
      <c r="V84" s="411"/>
      <c r="W84" s="386"/>
      <c r="X84" s="302"/>
      <c r="Y84" s="743"/>
      <c r="Z84" s="745"/>
      <c r="AA84" s="747"/>
      <c r="AB84" s="411"/>
      <c r="AC84" s="386"/>
      <c r="AD84" s="302"/>
    </row>
    <row r="85" spans="10:30" x14ac:dyDescent="0.25">
      <c r="J85" s="748"/>
      <c r="K85" s="410"/>
      <c r="L85" s="422"/>
      <c r="M85" s="412"/>
      <c r="N85" s="339"/>
      <c r="O85" s="414"/>
      <c r="P85" s="410"/>
      <c r="Q85" s="385"/>
      <c r="R85" s="387"/>
      <c r="S85" s="742"/>
      <c r="T85" s="744"/>
      <c r="U85" s="746"/>
      <c r="V85" s="410"/>
      <c r="W85" s="385"/>
      <c r="X85" s="387"/>
      <c r="Y85" s="742"/>
      <c r="Z85" s="744"/>
      <c r="AA85" s="746"/>
      <c r="AB85" s="410"/>
      <c r="AC85" s="385"/>
      <c r="AD85" s="387"/>
    </row>
    <row r="86" spans="10:30" ht="45.75" customHeight="1" thickBot="1" x14ac:dyDescent="0.3">
      <c r="J86" s="749"/>
      <c r="K86" s="411"/>
      <c r="L86" s="422"/>
      <c r="M86" s="413"/>
      <c r="N86" s="341"/>
      <c r="O86" s="415"/>
      <c r="P86" s="411"/>
      <c r="Q86" s="386"/>
      <c r="R86" s="302"/>
      <c r="S86" s="743"/>
      <c r="T86" s="745"/>
      <c r="U86" s="747"/>
      <c r="V86" s="411"/>
      <c r="W86" s="386"/>
      <c r="X86" s="302"/>
      <c r="Y86" s="743"/>
      <c r="Z86" s="745"/>
      <c r="AA86" s="747"/>
      <c r="AB86" s="411"/>
      <c r="AC86" s="386"/>
      <c r="AD86" s="302"/>
    </row>
    <row r="87" spans="10:30" x14ac:dyDescent="0.25">
      <c r="J87" s="748"/>
      <c r="K87" s="410"/>
      <c r="L87" s="422"/>
      <c r="M87" s="412"/>
      <c r="N87" s="339"/>
      <c r="O87" s="414"/>
      <c r="P87" s="410"/>
      <c r="Q87" s="385"/>
      <c r="R87" s="387"/>
      <c r="S87" s="742"/>
      <c r="T87" s="744"/>
      <c r="U87" s="746"/>
      <c r="V87" s="410"/>
      <c r="W87" s="385"/>
      <c r="X87" s="387"/>
      <c r="Y87" s="742"/>
      <c r="Z87" s="744"/>
      <c r="AA87" s="746"/>
      <c r="AB87" s="410"/>
      <c r="AC87" s="385"/>
      <c r="AD87" s="387"/>
    </row>
    <row r="88" spans="10:30" ht="46.5" customHeight="1" thickBot="1" x14ac:dyDescent="0.3">
      <c r="J88" s="749"/>
      <c r="K88" s="411"/>
      <c r="L88" s="422"/>
      <c r="M88" s="413"/>
      <c r="N88" s="341"/>
      <c r="O88" s="415"/>
      <c r="P88" s="411"/>
      <c r="Q88" s="386"/>
      <c r="R88" s="302"/>
      <c r="S88" s="743"/>
      <c r="T88" s="745"/>
      <c r="U88" s="747"/>
      <c r="V88" s="411"/>
      <c r="W88" s="386"/>
      <c r="X88" s="302"/>
      <c r="Y88" s="743"/>
      <c r="Z88" s="745"/>
      <c r="AA88" s="747"/>
      <c r="AB88" s="411"/>
      <c r="AC88" s="386"/>
      <c r="AD88" s="302"/>
    </row>
    <row r="89" spans="10:30" x14ac:dyDescent="0.25">
      <c r="J89" s="748"/>
      <c r="K89" s="410"/>
      <c r="L89" s="422"/>
      <c r="M89" s="412"/>
      <c r="N89" s="339"/>
      <c r="O89" s="414"/>
      <c r="P89" s="410"/>
      <c r="Q89" s="385"/>
      <c r="R89" s="387"/>
      <c r="S89" s="742"/>
      <c r="T89" s="744"/>
      <c r="U89" s="746"/>
      <c r="V89" s="410"/>
      <c r="W89" s="385"/>
      <c r="X89" s="387"/>
      <c r="Y89" s="742"/>
      <c r="Z89" s="744"/>
      <c r="AA89" s="746"/>
      <c r="AB89" s="410"/>
      <c r="AC89" s="385"/>
      <c r="AD89" s="387"/>
    </row>
    <row r="90" spans="10:30" ht="48" customHeight="1" thickBot="1" x14ac:dyDescent="0.3">
      <c r="J90" s="749"/>
      <c r="K90" s="411"/>
      <c r="L90" s="386"/>
      <c r="M90" s="413"/>
      <c r="N90" s="341"/>
      <c r="O90" s="415"/>
      <c r="P90" s="411"/>
      <c r="Q90" s="386"/>
      <c r="R90" s="302"/>
      <c r="S90" s="743"/>
      <c r="T90" s="745"/>
      <c r="U90" s="747"/>
      <c r="V90" s="411"/>
      <c r="W90" s="386"/>
      <c r="X90" s="302"/>
      <c r="Y90" s="743"/>
      <c r="Z90" s="745"/>
      <c r="AA90" s="747"/>
      <c r="AB90" s="411"/>
      <c r="AC90" s="386"/>
      <c r="AD90" s="302"/>
    </row>
  </sheetData>
  <mergeCells count="641">
    <mergeCell ref="P24:P25"/>
    <mergeCell ref="Q24:Q25"/>
    <mergeCell ref="R24:R25"/>
    <mergeCell ref="S24:S25"/>
    <mergeCell ref="Z24:Z25"/>
    <mergeCell ref="AA24:AA25"/>
    <mergeCell ref="AB24:AB25"/>
    <mergeCell ref="AC24:AC25"/>
    <mergeCell ref="M45:N45"/>
    <mergeCell ref="M44:N44"/>
    <mergeCell ref="J21:K21"/>
    <mergeCell ref="M21:N21"/>
    <mergeCell ref="P21:AD21"/>
    <mergeCell ref="J22:J23"/>
    <mergeCell ref="K22:K23"/>
    <mergeCell ref="L22:L23"/>
    <mergeCell ref="M22:N23"/>
    <mergeCell ref="O22:O23"/>
    <mergeCell ref="P22:P23"/>
    <mergeCell ref="Q22:Q23"/>
    <mergeCell ref="AD22:AD23"/>
    <mergeCell ref="X22:X23"/>
    <mergeCell ref="Y22:Y23"/>
    <mergeCell ref="Z22:Z23"/>
    <mergeCell ref="AA22:AA23"/>
    <mergeCell ref="AB22:AB23"/>
    <mergeCell ref="AC22:AC23"/>
    <mergeCell ref="R22:R23"/>
    <mergeCell ref="S22:S23"/>
    <mergeCell ref="T22:T23"/>
    <mergeCell ref="U22:U23"/>
    <mergeCell ref="V22:V23"/>
    <mergeCell ref="W22:W23"/>
    <mergeCell ref="AD24:AD25"/>
    <mergeCell ref="J26:J27"/>
    <mergeCell ref="K26:K27"/>
    <mergeCell ref="L26:L27"/>
    <mergeCell ref="M26:N27"/>
    <mergeCell ref="O26:O27"/>
    <mergeCell ref="T24:T25"/>
    <mergeCell ref="U24:U25"/>
    <mergeCell ref="V24:V25"/>
    <mergeCell ref="W24:W25"/>
    <mergeCell ref="X24:X25"/>
    <mergeCell ref="Y24:Y25"/>
    <mergeCell ref="AB26:AB27"/>
    <mergeCell ref="AC26:AC27"/>
    <mergeCell ref="AD26:AD27"/>
    <mergeCell ref="X26:X27"/>
    <mergeCell ref="Y26:Y27"/>
    <mergeCell ref="Z26:Z27"/>
    <mergeCell ref="AA26:AA27"/>
    <mergeCell ref="J24:J25"/>
    <mergeCell ref="K24:K25"/>
    <mergeCell ref="L24:L25"/>
    <mergeCell ref="M24:N25"/>
    <mergeCell ref="O24:O25"/>
    <mergeCell ref="J28:J29"/>
    <mergeCell ref="K28:K29"/>
    <mergeCell ref="L28:L29"/>
    <mergeCell ref="M28:N29"/>
    <mergeCell ref="O28:O29"/>
    <mergeCell ref="P28:P29"/>
    <mergeCell ref="Q28:Q29"/>
    <mergeCell ref="V26:V27"/>
    <mergeCell ref="W26:W27"/>
    <mergeCell ref="P26:P27"/>
    <mergeCell ref="Q26:Q27"/>
    <mergeCell ref="R26:R27"/>
    <mergeCell ref="S26:S27"/>
    <mergeCell ref="T26:T27"/>
    <mergeCell ref="U26:U27"/>
    <mergeCell ref="AD28:AD29"/>
    <mergeCell ref="J30:J31"/>
    <mergeCell ref="K30:K31"/>
    <mergeCell ref="L30:L31"/>
    <mergeCell ref="M30:N31"/>
    <mergeCell ref="O30:O31"/>
    <mergeCell ref="P30:P31"/>
    <mergeCell ref="Q30:Q31"/>
    <mergeCell ref="R30:R31"/>
    <mergeCell ref="S30:S31"/>
    <mergeCell ref="X28:X29"/>
    <mergeCell ref="Y28:Y29"/>
    <mergeCell ref="Z28:Z29"/>
    <mergeCell ref="AA28:AA29"/>
    <mergeCell ref="AB28:AB29"/>
    <mergeCell ref="AC28:AC29"/>
    <mergeCell ref="R28:R29"/>
    <mergeCell ref="S28:S29"/>
    <mergeCell ref="T28:T29"/>
    <mergeCell ref="U28:U29"/>
    <mergeCell ref="V28:V29"/>
    <mergeCell ref="W28:W29"/>
    <mergeCell ref="Z30:Z31"/>
    <mergeCell ref="AA30:AA31"/>
    <mergeCell ref="AB30:AB31"/>
    <mergeCell ref="AC30:AC31"/>
    <mergeCell ref="AD30:AD31"/>
    <mergeCell ref="J34:J35"/>
    <mergeCell ref="K34:K35"/>
    <mergeCell ref="L34:L35"/>
    <mergeCell ref="M34:N35"/>
    <mergeCell ref="O34:O35"/>
    <mergeCell ref="T30:T31"/>
    <mergeCell ref="U30:U31"/>
    <mergeCell ref="V30:V31"/>
    <mergeCell ref="W30:W31"/>
    <mergeCell ref="X30:X31"/>
    <mergeCell ref="Y30:Y31"/>
    <mergeCell ref="AB34:AB35"/>
    <mergeCell ref="AC34:AC35"/>
    <mergeCell ref="AD34:AD35"/>
    <mergeCell ref="Y34:Y35"/>
    <mergeCell ref="Z34:Z35"/>
    <mergeCell ref="AA34:AA35"/>
    <mergeCell ref="V32:V33"/>
    <mergeCell ref="J32:J33"/>
    <mergeCell ref="K32:K33"/>
    <mergeCell ref="L32:L33"/>
    <mergeCell ref="K46:K47"/>
    <mergeCell ref="L46:L47"/>
    <mergeCell ref="M46:N47"/>
    <mergeCell ref="O46:O47"/>
    <mergeCell ref="P46:P47"/>
    <mergeCell ref="Q46:Q47"/>
    <mergeCell ref="V34:V35"/>
    <mergeCell ref="W34:W35"/>
    <mergeCell ref="X34:X35"/>
    <mergeCell ref="P34:P35"/>
    <mergeCell ref="Q34:Q35"/>
    <mergeCell ref="R34:R35"/>
    <mergeCell ref="S34:S35"/>
    <mergeCell ref="T34:T35"/>
    <mergeCell ref="U34:U35"/>
    <mergeCell ref="S46:S47"/>
    <mergeCell ref="T46:T47"/>
    <mergeCell ref="U46:U47"/>
    <mergeCell ref="V46:V47"/>
    <mergeCell ref="W46:W47"/>
    <mergeCell ref="AD54:AD55"/>
    <mergeCell ref="J46:J47"/>
    <mergeCell ref="T54:T55"/>
    <mergeCell ref="U54:U55"/>
    <mergeCell ref="V54:V55"/>
    <mergeCell ref="W54:W55"/>
    <mergeCell ref="X54:X55"/>
    <mergeCell ref="Y54:Y55"/>
    <mergeCell ref="AD46:AD47"/>
    <mergeCell ref="K54:K55"/>
    <mergeCell ref="L54:L55"/>
    <mergeCell ref="M54:N55"/>
    <mergeCell ref="O54:O55"/>
    <mergeCell ref="P54:P55"/>
    <mergeCell ref="Q54:Q55"/>
    <mergeCell ref="R54:R55"/>
    <mergeCell ref="S54:S55"/>
    <mergeCell ref="X46:X47"/>
    <mergeCell ref="Y46:Y47"/>
    <mergeCell ref="Z46:Z47"/>
    <mergeCell ref="AA46:AA47"/>
    <mergeCell ref="AB46:AB47"/>
    <mergeCell ref="AC46:AC47"/>
    <mergeCell ref="R46:R47"/>
    <mergeCell ref="AD38:AD39"/>
    <mergeCell ref="J54:J55"/>
    <mergeCell ref="K42:K43"/>
    <mergeCell ref="L42:L43"/>
    <mergeCell ref="M42:N43"/>
    <mergeCell ref="O42:O43"/>
    <mergeCell ref="P42:P43"/>
    <mergeCell ref="Q42:Q43"/>
    <mergeCell ref="V38:V39"/>
    <mergeCell ref="W38:W39"/>
    <mergeCell ref="X38:X39"/>
    <mergeCell ref="Y38:Y39"/>
    <mergeCell ref="Z38:Z39"/>
    <mergeCell ref="AA38:AA39"/>
    <mergeCell ref="P38:P39"/>
    <mergeCell ref="Q38:Q39"/>
    <mergeCell ref="R38:R39"/>
    <mergeCell ref="S38:S39"/>
    <mergeCell ref="T38:T39"/>
    <mergeCell ref="U38:U39"/>
    <mergeCell ref="Z54:Z55"/>
    <mergeCell ref="AA54:AA55"/>
    <mergeCell ref="AB54:AB55"/>
    <mergeCell ref="AC54:AC55"/>
    <mergeCell ref="AB42:AB43"/>
    <mergeCell ref="AC42:AC43"/>
    <mergeCell ref="R42:R43"/>
    <mergeCell ref="S42:S43"/>
    <mergeCell ref="T42:T43"/>
    <mergeCell ref="U42:U43"/>
    <mergeCell ref="V42:V43"/>
    <mergeCell ref="W42:W43"/>
    <mergeCell ref="AB38:AB39"/>
    <mergeCell ref="AC38:AC39"/>
    <mergeCell ref="AB40:AB41"/>
    <mergeCell ref="AC40:AC41"/>
    <mergeCell ref="Z42:Z43"/>
    <mergeCell ref="AA42:AA43"/>
    <mergeCell ref="AB48:AB49"/>
    <mergeCell ref="AC48:AC49"/>
    <mergeCell ref="AD48:AD49"/>
    <mergeCell ref="A1:AD1"/>
    <mergeCell ref="V48:V49"/>
    <mergeCell ref="W48:W49"/>
    <mergeCell ref="X48:X49"/>
    <mergeCell ref="Y48:Y49"/>
    <mergeCell ref="Z48:Z49"/>
    <mergeCell ref="AA48:AA49"/>
    <mergeCell ref="P48:P49"/>
    <mergeCell ref="Q48:Q49"/>
    <mergeCell ref="R48:R49"/>
    <mergeCell ref="S48:S49"/>
    <mergeCell ref="T48:T49"/>
    <mergeCell ref="U48:U49"/>
    <mergeCell ref="J48:J49"/>
    <mergeCell ref="K48:K49"/>
    <mergeCell ref="L48:L49"/>
    <mergeCell ref="M48:N49"/>
    <mergeCell ref="O48:O49"/>
    <mergeCell ref="AD42:AD43"/>
    <mergeCell ref="X42:X43"/>
    <mergeCell ref="Y42:Y43"/>
    <mergeCell ref="AD40:AD41"/>
    <mergeCell ref="S40:S41"/>
    <mergeCell ref="T40:T41"/>
    <mergeCell ref="U40:U41"/>
    <mergeCell ref="V40:V41"/>
    <mergeCell ref="W40:W41"/>
    <mergeCell ref="X40:X41"/>
    <mergeCell ref="J52:J53"/>
    <mergeCell ref="K52:K53"/>
    <mergeCell ref="L52:L53"/>
    <mergeCell ref="M52:N53"/>
    <mergeCell ref="O52:O53"/>
    <mergeCell ref="P52:P53"/>
    <mergeCell ref="Y40:Y41"/>
    <mergeCell ref="Z40:Z41"/>
    <mergeCell ref="AA40:AA41"/>
    <mergeCell ref="J40:J41"/>
    <mergeCell ref="K40:K41"/>
    <mergeCell ref="L40:L41"/>
    <mergeCell ref="M40:N41"/>
    <mergeCell ref="O40:O41"/>
    <mergeCell ref="P40:P41"/>
    <mergeCell ref="Q40:Q41"/>
    <mergeCell ref="R40:R41"/>
    <mergeCell ref="Y52:Y53"/>
    <mergeCell ref="Z52:Z53"/>
    <mergeCell ref="AA52:AA53"/>
    <mergeCell ref="AB52:AB53"/>
    <mergeCell ref="Q52:Q53"/>
    <mergeCell ref="R52:R53"/>
    <mergeCell ref="S52:S53"/>
    <mergeCell ref="T52:T53"/>
    <mergeCell ref="U52:U53"/>
    <mergeCell ref="V52:V53"/>
    <mergeCell ref="AA36:AA37"/>
    <mergeCell ref="AB36:AB37"/>
    <mergeCell ref="AC36:AC37"/>
    <mergeCell ref="AD36:AD37"/>
    <mergeCell ref="S36:S37"/>
    <mergeCell ref="T36:T37"/>
    <mergeCell ref="U36:U37"/>
    <mergeCell ref="V36:V37"/>
    <mergeCell ref="W36:W37"/>
    <mergeCell ref="X36:X37"/>
    <mergeCell ref="M32:N33"/>
    <mergeCell ref="O32:O33"/>
    <mergeCell ref="P32:P33"/>
    <mergeCell ref="Y36:Y37"/>
    <mergeCell ref="Z36:Z37"/>
    <mergeCell ref="K36:K37"/>
    <mergeCell ref="L36:L37"/>
    <mergeCell ref="M36:N37"/>
    <mergeCell ref="O36:O37"/>
    <mergeCell ref="P36:P37"/>
    <mergeCell ref="Q36:Q37"/>
    <mergeCell ref="R36:R37"/>
    <mergeCell ref="U32:U33"/>
    <mergeCell ref="J36:J37"/>
    <mergeCell ref="J42:J43"/>
    <mergeCell ref="J56:J57"/>
    <mergeCell ref="K56:K57"/>
    <mergeCell ref="L56:L57"/>
    <mergeCell ref="M56:N57"/>
    <mergeCell ref="O56:O57"/>
    <mergeCell ref="AC32:AC33"/>
    <mergeCell ref="AD32:AD33"/>
    <mergeCell ref="J38:J39"/>
    <mergeCell ref="K38:K39"/>
    <mergeCell ref="L38:L39"/>
    <mergeCell ref="M38:N39"/>
    <mergeCell ref="O38:O39"/>
    <mergeCell ref="W32:W33"/>
    <mergeCell ref="X32:X33"/>
    <mergeCell ref="Y32:Y33"/>
    <mergeCell ref="Z32:Z33"/>
    <mergeCell ref="AA32:AA33"/>
    <mergeCell ref="AB32:AB33"/>
    <mergeCell ref="Q32:Q33"/>
    <mergeCell ref="R32:R33"/>
    <mergeCell ref="S32:S33"/>
    <mergeCell ref="T32:T33"/>
    <mergeCell ref="AD56:AD57"/>
    <mergeCell ref="J50:J51"/>
    <mergeCell ref="K50:K51"/>
    <mergeCell ref="L50:L51"/>
    <mergeCell ref="M50:N51"/>
    <mergeCell ref="O50:O51"/>
    <mergeCell ref="P50:P51"/>
    <mergeCell ref="Q50:Q51"/>
    <mergeCell ref="V56:V57"/>
    <mergeCell ref="W56:W57"/>
    <mergeCell ref="X56:X57"/>
    <mergeCell ref="Y56:Y57"/>
    <mergeCell ref="Z56:Z57"/>
    <mergeCell ref="AA56:AA57"/>
    <mergeCell ref="P56:P57"/>
    <mergeCell ref="Q56:Q57"/>
    <mergeCell ref="R56:R57"/>
    <mergeCell ref="S56:S57"/>
    <mergeCell ref="T56:T57"/>
    <mergeCell ref="U56:U57"/>
    <mergeCell ref="AC52:AC53"/>
    <mergeCell ref="AD52:AD53"/>
    <mergeCell ref="W52:W53"/>
    <mergeCell ref="X52:X53"/>
    <mergeCell ref="AD50:AD51"/>
    <mergeCell ref="J58:J59"/>
    <mergeCell ref="K58:K59"/>
    <mergeCell ref="L58:L59"/>
    <mergeCell ref="M58:N59"/>
    <mergeCell ref="O58:O59"/>
    <mergeCell ref="P58:P59"/>
    <mergeCell ref="Q58:Q59"/>
    <mergeCell ref="R58:R59"/>
    <mergeCell ref="S58:S59"/>
    <mergeCell ref="X50:X51"/>
    <mergeCell ref="Y50:Y51"/>
    <mergeCell ref="Z50:Z51"/>
    <mergeCell ref="AA50:AA51"/>
    <mergeCell ref="AB50:AB51"/>
    <mergeCell ref="AC50:AC51"/>
    <mergeCell ref="R50:R51"/>
    <mergeCell ref="S50:S51"/>
    <mergeCell ref="T50:T51"/>
    <mergeCell ref="U50:U51"/>
    <mergeCell ref="V50:V51"/>
    <mergeCell ref="W50:W51"/>
    <mergeCell ref="AB56:AB57"/>
    <mergeCell ref="AC56:AC57"/>
    <mergeCell ref="Z58:Z59"/>
    <mergeCell ref="AA58:AA59"/>
    <mergeCell ref="AB58:AB59"/>
    <mergeCell ref="AC58:AC59"/>
    <mergeCell ref="AD58:AD59"/>
    <mergeCell ref="J60:J61"/>
    <mergeCell ref="K60:K61"/>
    <mergeCell ref="L60:L61"/>
    <mergeCell ref="M60:N61"/>
    <mergeCell ref="O60:O61"/>
    <mergeCell ref="T58:T59"/>
    <mergeCell ref="U58:U59"/>
    <mergeCell ref="V58:V59"/>
    <mergeCell ref="W58:W59"/>
    <mergeCell ref="X58:X59"/>
    <mergeCell ref="Y58:Y59"/>
    <mergeCell ref="AB60:AB61"/>
    <mergeCell ref="AC60:AC61"/>
    <mergeCell ref="AD60:AD61"/>
    <mergeCell ref="X60:X61"/>
    <mergeCell ref="Y60:Y61"/>
    <mergeCell ref="Z60:Z61"/>
    <mergeCell ref="AA60:AA61"/>
    <mergeCell ref="J62:J63"/>
    <mergeCell ref="K62:K63"/>
    <mergeCell ref="L62:L63"/>
    <mergeCell ref="M62:N63"/>
    <mergeCell ref="O62:O63"/>
    <mergeCell ref="P62:P63"/>
    <mergeCell ref="Q62:Q63"/>
    <mergeCell ref="V60:V61"/>
    <mergeCell ref="W60:W61"/>
    <mergeCell ref="P60:P61"/>
    <mergeCell ref="Q60:Q61"/>
    <mergeCell ref="R60:R61"/>
    <mergeCell ref="S60:S61"/>
    <mergeCell ref="T60:T61"/>
    <mergeCell ref="U60:U61"/>
    <mergeCell ref="AD62:AD63"/>
    <mergeCell ref="J64:J65"/>
    <mergeCell ref="K64:K65"/>
    <mergeCell ref="L64:L65"/>
    <mergeCell ref="M64:N65"/>
    <mergeCell ref="O64:O65"/>
    <mergeCell ref="P64:P65"/>
    <mergeCell ref="Q64:Q65"/>
    <mergeCell ref="R64:R65"/>
    <mergeCell ref="S64:S65"/>
    <mergeCell ref="X62:X63"/>
    <mergeCell ref="Y62:Y63"/>
    <mergeCell ref="Z62:Z63"/>
    <mergeCell ref="AA62:AA63"/>
    <mergeCell ref="AB62:AB63"/>
    <mergeCell ref="AC62:AC63"/>
    <mergeCell ref="R62:R63"/>
    <mergeCell ref="S62:S63"/>
    <mergeCell ref="T62:T63"/>
    <mergeCell ref="U62:U63"/>
    <mergeCell ref="V62:V63"/>
    <mergeCell ref="W62:W63"/>
    <mergeCell ref="Z64:Z65"/>
    <mergeCell ref="AA64:AA65"/>
    <mergeCell ref="AB64:AB65"/>
    <mergeCell ref="AC64:AC65"/>
    <mergeCell ref="AD64:AD65"/>
    <mergeCell ref="J66:J67"/>
    <mergeCell ref="K66:K67"/>
    <mergeCell ref="L66:L67"/>
    <mergeCell ref="M66:N67"/>
    <mergeCell ref="O66:O67"/>
    <mergeCell ref="T64:T65"/>
    <mergeCell ref="U64:U65"/>
    <mergeCell ref="V64:V65"/>
    <mergeCell ref="W64:W65"/>
    <mergeCell ref="X64:X65"/>
    <mergeCell ref="Y64:Y65"/>
    <mergeCell ref="AB66:AB67"/>
    <mergeCell ref="AC66:AC67"/>
    <mergeCell ref="AD66:AD67"/>
    <mergeCell ref="X66:X67"/>
    <mergeCell ref="Y66:Y67"/>
    <mergeCell ref="Z66:Z67"/>
    <mergeCell ref="AA66:AA67"/>
    <mergeCell ref="J68:J69"/>
    <mergeCell ref="K68:K69"/>
    <mergeCell ref="L68:L69"/>
    <mergeCell ref="M68:N69"/>
    <mergeCell ref="O68:O69"/>
    <mergeCell ref="P68:P69"/>
    <mergeCell ref="Q68:Q69"/>
    <mergeCell ref="V66:V67"/>
    <mergeCell ref="W66:W67"/>
    <mergeCell ref="P66:P67"/>
    <mergeCell ref="Q66:Q67"/>
    <mergeCell ref="R66:R67"/>
    <mergeCell ref="S66:S67"/>
    <mergeCell ref="T66:T67"/>
    <mergeCell ref="U66:U67"/>
    <mergeCell ref="W73:W74"/>
    <mergeCell ref="X73:X74"/>
    <mergeCell ref="AD68:AD69"/>
    <mergeCell ref="J72:K72"/>
    <mergeCell ref="M72:N72"/>
    <mergeCell ref="P72:AD72"/>
    <mergeCell ref="J73:J74"/>
    <mergeCell ref="K73:K74"/>
    <mergeCell ref="M73:N74"/>
    <mergeCell ref="O73:O74"/>
    <mergeCell ref="P73:P74"/>
    <mergeCell ref="X68:X69"/>
    <mergeCell ref="Y68:Y69"/>
    <mergeCell ref="Z68:Z69"/>
    <mergeCell ref="AA68:AA69"/>
    <mergeCell ref="AB68:AB69"/>
    <mergeCell ref="AC68:AC69"/>
    <mergeCell ref="R68:R69"/>
    <mergeCell ref="S68:S69"/>
    <mergeCell ref="T68:T69"/>
    <mergeCell ref="U68:U69"/>
    <mergeCell ref="V68:V69"/>
    <mergeCell ref="W68:W69"/>
    <mergeCell ref="AC73:AC74"/>
    <mergeCell ref="Q73:Q74"/>
    <mergeCell ref="R73:R74"/>
    <mergeCell ref="S73:S74"/>
    <mergeCell ref="T73:T74"/>
    <mergeCell ref="U73:U74"/>
    <mergeCell ref="V73:V74"/>
    <mergeCell ref="J75:J76"/>
    <mergeCell ref="K75:K76"/>
    <mergeCell ref="M75:N76"/>
    <mergeCell ref="O75:O76"/>
    <mergeCell ref="P75:P76"/>
    <mergeCell ref="Q75:Q76"/>
    <mergeCell ref="R75:R76"/>
    <mergeCell ref="S75:S76"/>
    <mergeCell ref="T75:T76"/>
    <mergeCell ref="U75:U76"/>
    <mergeCell ref="V75:V76"/>
    <mergeCell ref="AC77:AC78"/>
    <mergeCell ref="AD77:AD78"/>
    <mergeCell ref="Y77:Y78"/>
    <mergeCell ref="Z77:Z78"/>
    <mergeCell ref="AA77:AA78"/>
    <mergeCell ref="AB77:AB78"/>
    <mergeCell ref="Z73:Z74"/>
    <mergeCell ref="AA73:AA74"/>
    <mergeCell ref="AB73:AB74"/>
    <mergeCell ref="AD73:AD74"/>
    <mergeCell ref="Y73:Y74"/>
    <mergeCell ref="Y75:Y76"/>
    <mergeCell ref="Z75:Z76"/>
    <mergeCell ref="AA75:AA76"/>
    <mergeCell ref="AB75:AB76"/>
    <mergeCell ref="AC75:AC76"/>
    <mergeCell ref="AD75:AD76"/>
    <mergeCell ref="W75:W76"/>
    <mergeCell ref="X75:X76"/>
    <mergeCell ref="W77:W78"/>
    <mergeCell ref="X77:X78"/>
    <mergeCell ref="Q77:Q78"/>
    <mergeCell ref="R77:R78"/>
    <mergeCell ref="S77:S78"/>
    <mergeCell ref="T77:T78"/>
    <mergeCell ref="U77:U78"/>
    <mergeCell ref="V77:V78"/>
    <mergeCell ref="J77:J78"/>
    <mergeCell ref="K77:K78"/>
    <mergeCell ref="M77:N78"/>
    <mergeCell ref="O77:O78"/>
    <mergeCell ref="P77:P78"/>
    <mergeCell ref="AC81:AC82"/>
    <mergeCell ref="AD81:AD82"/>
    <mergeCell ref="Y81:Y82"/>
    <mergeCell ref="Z81:Z82"/>
    <mergeCell ref="AA81:AA82"/>
    <mergeCell ref="AB81:AB82"/>
    <mergeCell ref="J79:J80"/>
    <mergeCell ref="K79:K80"/>
    <mergeCell ref="M79:N80"/>
    <mergeCell ref="O79:O80"/>
    <mergeCell ref="P79:P80"/>
    <mergeCell ref="Q79:Q80"/>
    <mergeCell ref="R79:R80"/>
    <mergeCell ref="Y79:Y80"/>
    <mergeCell ref="Z79:Z80"/>
    <mergeCell ref="AA79:AA80"/>
    <mergeCell ref="AB79:AB80"/>
    <mergeCell ref="AC79:AC80"/>
    <mergeCell ref="AD79:AD80"/>
    <mergeCell ref="S79:S80"/>
    <mergeCell ref="T79:T80"/>
    <mergeCell ref="U79:U80"/>
    <mergeCell ref="V79:V80"/>
    <mergeCell ref="W79:W80"/>
    <mergeCell ref="X79:X80"/>
    <mergeCell ref="J83:J84"/>
    <mergeCell ref="K83:K84"/>
    <mergeCell ref="M83:N84"/>
    <mergeCell ref="O83:O84"/>
    <mergeCell ref="P83:P84"/>
    <mergeCell ref="Q83:Q84"/>
    <mergeCell ref="R83:R84"/>
    <mergeCell ref="W81:W82"/>
    <mergeCell ref="X81:X82"/>
    <mergeCell ref="Q81:Q82"/>
    <mergeCell ref="R81:R82"/>
    <mergeCell ref="S81:S82"/>
    <mergeCell ref="T81:T82"/>
    <mergeCell ref="U81:U82"/>
    <mergeCell ref="V81:V82"/>
    <mergeCell ref="J81:J82"/>
    <mergeCell ref="K81:K82"/>
    <mergeCell ref="M81:N82"/>
    <mergeCell ref="O81:O82"/>
    <mergeCell ref="P81:P82"/>
    <mergeCell ref="Y83:Y84"/>
    <mergeCell ref="Z83:Z84"/>
    <mergeCell ref="AA83:AA84"/>
    <mergeCell ref="AB83:AB84"/>
    <mergeCell ref="AC83:AC84"/>
    <mergeCell ref="AD83:AD84"/>
    <mergeCell ref="S83:S84"/>
    <mergeCell ref="T83:T84"/>
    <mergeCell ref="U83:U84"/>
    <mergeCell ref="V83:V84"/>
    <mergeCell ref="W83:W84"/>
    <mergeCell ref="X83:X84"/>
    <mergeCell ref="AB85:AB86"/>
    <mergeCell ref="Q85:Q86"/>
    <mergeCell ref="R85:R86"/>
    <mergeCell ref="S85:S86"/>
    <mergeCell ref="T85:T86"/>
    <mergeCell ref="U85:U86"/>
    <mergeCell ref="V85:V86"/>
    <mergeCell ref="J85:J86"/>
    <mergeCell ref="K85:K86"/>
    <mergeCell ref="M85:N86"/>
    <mergeCell ref="O85:O86"/>
    <mergeCell ref="P85:P86"/>
    <mergeCell ref="J89:J90"/>
    <mergeCell ref="K89:K90"/>
    <mergeCell ref="M89:N90"/>
    <mergeCell ref="O89:O90"/>
    <mergeCell ref="P89:P90"/>
    <mergeCell ref="Y87:Y88"/>
    <mergeCell ref="Z87:Z88"/>
    <mergeCell ref="AA87:AA88"/>
    <mergeCell ref="AB87:AB88"/>
    <mergeCell ref="S87:S88"/>
    <mergeCell ref="T87:T88"/>
    <mergeCell ref="U87:U88"/>
    <mergeCell ref="V87:V88"/>
    <mergeCell ref="W87:W88"/>
    <mergeCell ref="X87:X88"/>
    <mergeCell ref="J87:J88"/>
    <mergeCell ref="K87:K88"/>
    <mergeCell ref="M87:N88"/>
    <mergeCell ref="O87:O88"/>
    <mergeCell ref="P87:P88"/>
    <mergeCell ref="Q87:Q88"/>
    <mergeCell ref="R87:R88"/>
    <mergeCell ref="AC89:AC90"/>
    <mergeCell ref="AD89:AD90"/>
    <mergeCell ref="L73:L90"/>
    <mergeCell ref="W89:W90"/>
    <mergeCell ref="X89:X90"/>
    <mergeCell ref="Y89:Y90"/>
    <mergeCell ref="Z89:Z90"/>
    <mergeCell ref="AA89:AA90"/>
    <mergeCell ref="AB89:AB90"/>
    <mergeCell ref="Q89:Q90"/>
    <mergeCell ref="R89:R90"/>
    <mergeCell ref="S89:S90"/>
    <mergeCell ref="T89:T90"/>
    <mergeCell ref="U89:U90"/>
    <mergeCell ref="V89:V90"/>
    <mergeCell ref="AC87:AC88"/>
    <mergeCell ref="AD87:AD88"/>
    <mergeCell ref="AC85:AC86"/>
    <mergeCell ref="AD85:AD86"/>
    <mergeCell ref="W85:W86"/>
    <mergeCell ref="X85:X86"/>
    <mergeCell ref="Y85:Y86"/>
    <mergeCell ref="Z85:Z86"/>
    <mergeCell ref="AA85:AA86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83"/>
  <sheetViews>
    <sheetView zoomScale="80" zoomScaleNormal="80" workbookViewId="0">
      <pane ySplit="1" topLeftCell="A19" activePane="bottomLeft" state="frozen"/>
      <selection pane="bottomLeft" activeCell="Z61" sqref="Z61"/>
    </sheetView>
  </sheetViews>
  <sheetFormatPr baseColWidth="10" defaultRowHeight="15" x14ac:dyDescent="0.25"/>
  <sheetData>
    <row r="1" spans="1:23" ht="32.25" customHeight="1" x14ac:dyDescent="0.25">
      <c r="A1" s="773" t="s">
        <v>448</v>
      </c>
      <c r="B1" s="773"/>
      <c r="C1" s="773"/>
      <c r="D1" s="773"/>
      <c r="E1" s="773"/>
      <c r="F1" s="773"/>
      <c r="G1" s="773"/>
      <c r="H1" s="773"/>
      <c r="I1" s="773"/>
      <c r="J1" s="773"/>
      <c r="K1" s="773"/>
      <c r="L1" s="773"/>
      <c r="M1" s="773"/>
      <c r="N1" s="773"/>
      <c r="O1" s="773"/>
      <c r="P1" s="773"/>
      <c r="Q1" s="773"/>
      <c r="R1" s="773"/>
      <c r="S1" s="773"/>
      <c r="T1" s="773"/>
      <c r="U1" s="773"/>
      <c r="V1" s="773"/>
      <c r="W1" s="773"/>
    </row>
    <row r="2" spans="1:23" s="97" customFormat="1" ht="15.75" customHeight="1" x14ac:dyDescent="0.25">
      <c r="A2" s="113"/>
      <c r="B2" s="113"/>
      <c r="C2" s="113"/>
      <c r="D2" s="113"/>
      <c r="E2" s="113"/>
      <c r="F2" s="113"/>
      <c r="G2" s="113"/>
      <c r="H2" s="113"/>
      <c r="I2" s="113"/>
      <c r="J2" s="113"/>
      <c r="K2" s="113"/>
      <c r="L2" s="113"/>
      <c r="M2" s="113"/>
      <c r="N2" s="113"/>
      <c r="O2" s="113"/>
      <c r="P2" s="113"/>
      <c r="Q2" s="113"/>
      <c r="R2" s="113"/>
      <c r="S2" s="113"/>
      <c r="T2" s="113"/>
      <c r="U2" s="113"/>
      <c r="V2" s="113"/>
      <c r="W2" s="113"/>
    </row>
    <row r="4" spans="1:23" ht="21" customHeight="1" thickBot="1" x14ac:dyDescent="0.3"/>
    <row r="5" spans="1:23" ht="30.75" thickBot="1" x14ac:dyDescent="0.3">
      <c r="I5" s="764" t="s">
        <v>103</v>
      </c>
      <c r="J5" s="765"/>
      <c r="K5" s="106" t="s">
        <v>439</v>
      </c>
      <c r="L5" s="766" t="s">
        <v>82</v>
      </c>
      <c r="M5" s="767"/>
      <c r="N5" s="107" t="s">
        <v>102</v>
      </c>
      <c r="O5" s="770" t="s">
        <v>83</v>
      </c>
      <c r="P5" s="771"/>
      <c r="Q5" s="771"/>
      <c r="R5" s="771"/>
      <c r="S5" s="771"/>
      <c r="T5" s="772"/>
    </row>
    <row r="6" spans="1:23" ht="46.5" customHeight="1" x14ac:dyDescent="0.25">
      <c r="I6" s="768"/>
      <c r="J6" s="410"/>
      <c r="K6" s="385">
        <v>2</v>
      </c>
      <c r="L6" s="412" t="s">
        <v>509</v>
      </c>
      <c r="M6" s="339"/>
      <c r="N6" s="414">
        <v>5</v>
      </c>
      <c r="O6" s="410"/>
      <c r="P6" s="385" t="s">
        <v>113</v>
      </c>
      <c r="Q6" s="387">
        <f>(10*I6)</f>
        <v>0</v>
      </c>
      <c r="R6" s="758"/>
      <c r="S6" s="760" t="s">
        <v>440</v>
      </c>
      <c r="T6" s="762">
        <f>(5*I6)</f>
        <v>0</v>
      </c>
    </row>
    <row r="7" spans="1:23" ht="15.75" thickBot="1" x14ac:dyDescent="0.3">
      <c r="I7" s="769"/>
      <c r="J7" s="411"/>
      <c r="K7" s="386"/>
      <c r="L7" s="413"/>
      <c r="M7" s="341"/>
      <c r="N7" s="415"/>
      <c r="O7" s="411"/>
      <c r="P7" s="386"/>
      <c r="Q7" s="302"/>
      <c r="R7" s="759"/>
      <c r="S7" s="761"/>
      <c r="T7" s="763"/>
    </row>
    <row r="8" spans="1:23" ht="45" customHeight="1" x14ac:dyDescent="0.25">
      <c r="I8" s="768"/>
      <c r="J8" s="410"/>
      <c r="K8" s="385">
        <v>4</v>
      </c>
      <c r="L8" s="412" t="s">
        <v>508</v>
      </c>
      <c r="M8" s="339"/>
      <c r="N8" s="414">
        <v>5</v>
      </c>
      <c r="O8" s="410"/>
      <c r="P8" s="385" t="s">
        <v>113</v>
      </c>
      <c r="Q8" s="387">
        <f>(10*I8)</f>
        <v>0</v>
      </c>
      <c r="R8" s="758"/>
      <c r="S8" s="760" t="s">
        <v>441</v>
      </c>
      <c r="T8" s="762">
        <f>(5*I8)</f>
        <v>0</v>
      </c>
    </row>
    <row r="9" spans="1:23" ht="15.75" thickBot="1" x14ac:dyDescent="0.3">
      <c r="I9" s="769"/>
      <c r="J9" s="411"/>
      <c r="K9" s="386"/>
      <c r="L9" s="413"/>
      <c r="M9" s="341"/>
      <c r="N9" s="415"/>
      <c r="O9" s="411"/>
      <c r="P9" s="386"/>
      <c r="Q9" s="302"/>
      <c r="R9" s="759"/>
      <c r="S9" s="761"/>
      <c r="T9" s="763"/>
    </row>
    <row r="10" spans="1:23" ht="45" customHeight="1" x14ac:dyDescent="0.25">
      <c r="I10" s="768"/>
      <c r="J10" s="410"/>
      <c r="K10" s="385">
        <v>8</v>
      </c>
      <c r="L10" s="412" t="s">
        <v>442</v>
      </c>
      <c r="M10" s="339"/>
      <c r="N10" s="414">
        <v>5</v>
      </c>
      <c r="O10" s="410"/>
      <c r="P10" s="385" t="s">
        <v>113</v>
      </c>
      <c r="Q10" s="387">
        <f>(10*I10)</f>
        <v>0</v>
      </c>
      <c r="R10" s="758"/>
      <c r="S10" s="760" t="s">
        <v>445</v>
      </c>
      <c r="T10" s="762">
        <f>(5*I10)</f>
        <v>0</v>
      </c>
    </row>
    <row r="11" spans="1:23" ht="15.75" thickBot="1" x14ac:dyDescent="0.3">
      <c r="I11" s="769"/>
      <c r="J11" s="411"/>
      <c r="K11" s="386"/>
      <c r="L11" s="413"/>
      <c r="M11" s="341"/>
      <c r="N11" s="415"/>
      <c r="O11" s="411"/>
      <c r="P11" s="386"/>
      <c r="Q11" s="302"/>
      <c r="R11" s="759"/>
      <c r="S11" s="761"/>
      <c r="T11" s="763"/>
    </row>
    <row r="12" spans="1:23" x14ac:dyDescent="0.25">
      <c r="I12" s="139"/>
      <c r="J12" s="410"/>
      <c r="K12" s="385">
        <v>10</v>
      </c>
      <c r="L12" s="412" t="s">
        <v>503</v>
      </c>
      <c r="M12" s="339"/>
      <c r="N12" s="414">
        <v>5</v>
      </c>
      <c r="O12" s="410"/>
      <c r="P12" s="385" t="s">
        <v>113</v>
      </c>
      <c r="Q12" s="387">
        <f>(10*I12)</f>
        <v>0</v>
      </c>
      <c r="R12" s="758"/>
      <c r="S12" s="760" t="s">
        <v>502</v>
      </c>
      <c r="T12" s="762">
        <f>(5*I12)</f>
        <v>0</v>
      </c>
    </row>
    <row r="13" spans="1:23" ht="50.25" customHeight="1" thickBot="1" x14ac:dyDescent="0.3">
      <c r="I13" s="140"/>
      <c r="J13" s="411"/>
      <c r="K13" s="386"/>
      <c r="L13" s="413"/>
      <c r="M13" s="341"/>
      <c r="N13" s="415"/>
      <c r="O13" s="411"/>
      <c r="P13" s="386"/>
      <c r="Q13" s="302"/>
      <c r="R13" s="759"/>
      <c r="S13" s="761"/>
      <c r="T13" s="763"/>
    </row>
    <row r="14" spans="1:23" ht="56.25" customHeight="1" thickBot="1" x14ac:dyDescent="0.3">
      <c r="I14" s="194"/>
      <c r="J14" s="195"/>
      <c r="K14" s="196">
        <v>12</v>
      </c>
      <c r="L14" s="460" t="s">
        <v>504</v>
      </c>
      <c r="M14" s="461"/>
      <c r="N14" s="197">
        <v>5</v>
      </c>
      <c r="O14" s="195"/>
      <c r="P14" s="196" t="s">
        <v>113</v>
      </c>
      <c r="Q14" s="198">
        <f>(10*I14)</f>
        <v>0</v>
      </c>
      <c r="R14" s="199"/>
      <c r="S14" s="200" t="s">
        <v>506</v>
      </c>
      <c r="T14" s="138">
        <f>(5*I14)</f>
        <v>0</v>
      </c>
    </row>
    <row r="15" spans="1:23" ht="56.25" customHeight="1" thickBot="1" x14ac:dyDescent="0.3">
      <c r="I15" s="140"/>
      <c r="J15" s="128"/>
      <c r="K15" s="129">
        <v>12</v>
      </c>
      <c r="L15" s="413" t="s">
        <v>507</v>
      </c>
      <c r="M15" s="341"/>
      <c r="N15" s="130">
        <v>5</v>
      </c>
      <c r="O15" s="195"/>
      <c r="P15" s="196" t="s">
        <v>113</v>
      </c>
      <c r="Q15" s="198">
        <f>(10*I15)</f>
        <v>0</v>
      </c>
      <c r="R15" s="199"/>
      <c r="S15" s="200" t="s">
        <v>506</v>
      </c>
      <c r="T15" s="138">
        <f>(5*I15)</f>
        <v>0</v>
      </c>
    </row>
    <row r="16" spans="1:23" ht="57.75" customHeight="1" thickBot="1" x14ac:dyDescent="0.3">
      <c r="I16" s="191"/>
      <c r="J16" s="124"/>
      <c r="K16" s="123">
        <v>15</v>
      </c>
      <c r="L16" s="460" t="s">
        <v>510</v>
      </c>
      <c r="M16" s="461"/>
      <c r="N16" s="127">
        <v>5</v>
      </c>
      <c r="O16" s="195"/>
      <c r="P16" s="196" t="s">
        <v>113</v>
      </c>
      <c r="Q16" s="198">
        <f>(10*I16)</f>
        <v>0</v>
      </c>
      <c r="R16" s="192"/>
      <c r="S16" s="193" t="s">
        <v>511</v>
      </c>
      <c r="T16" s="138">
        <f>(5*I16)</f>
        <v>0</v>
      </c>
    </row>
    <row r="17" spans="9:20" x14ac:dyDescent="0.25">
      <c r="I17" s="768"/>
      <c r="J17" s="410"/>
      <c r="K17" s="385">
        <v>17</v>
      </c>
      <c r="L17" s="412" t="s">
        <v>443</v>
      </c>
      <c r="M17" s="339"/>
      <c r="N17" s="414">
        <v>5</v>
      </c>
      <c r="O17" s="410"/>
      <c r="P17" s="385" t="s">
        <v>113</v>
      </c>
      <c r="Q17" s="387">
        <f>(10*I17)</f>
        <v>0</v>
      </c>
      <c r="R17" s="758"/>
      <c r="S17" s="760" t="s">
        <v>444</v>
      </c>
      <c r="T17" s="762">
        <f>(5*I17)</f>
        <v>0</v>
      </c>
    </row>
    <row r="18" spans="9:20" ht="47.25" customHeight="1" thickBot="1" x14ac:dyDescent="0.3">
      <c r="I18" s="769"/>
      <c r="J18" s="411"/>
      <c r="K18" s="386"/>
      <c r="L18" s="413"/>
      <c r="M18" s="341"/>
      <c r="N18" s="415"/>
      <c r="O18" s="411"/>
      <c r="P18" s="386"/>
      <c r="Q18" s="302"/>
      <c r="R18" s="759"/>
      <c r="S18" s="761"/>
      <c r="T18" s="763"/>
    </row>
    <row r="19" spans="9:20" x14ac:dyDescent="0.25">
      <c r="I19" s="768"/>
      <c r="J19" s="410"/>
      <c r="K19" s="385">
        <v>19</v>
      </c>
      <c r="L19" s="412" t="s">
        <v>446</v>
      </c>
      <c r="M19" s="339"/>
      <c r="N19" s="414">
        <v>1</v>
      </c>
      <c r="O19" s="410"/>
      <c r="P19" s="385" t="s">
        <v>352</v>
      </c>
      <c r="Q19" s="387">
        <f>(I19)</f>
        <v>0</v>
      </c>
      <c r="R19" s="758"/>
      <c r="S19" s="760" t="s">
        <v>272</v>
      </c>
      <c r="T19" s="762">
        <f>(I19)</f>
        <v>0</v>
      </c>
    </row>
    <row r="20" spans="9:20" ht="37.5" customHeight="1" thickBot="1" x14ac:dyDescent="0.3">
      <c r="I20" s="769"/>
      <c r="J20" s="411"/>
      <c r="K20" s="386"/>
      <c r="L20" s="413"/>
      <c r="M20" s="341"/>
      <c r="N20" s="415"/>
      <c r="O20" s="411"/>
      <c r="P20" s="386"/>
      <c r="Q20" s="302"/>
      <c r="R20" s="759"/>
      <c r="S20" s="761"/>
      <c r="T20" s="763"/>
    </row>
    <row r="21" spans="9:20" ht="45.75" customHeight="1" x14ac:dyDescent="0.25">
      <c r="I21" s="768"/>
      <c r="J21" s="410"/>
      <c r="K21" s="385">
        <v>29</v>
      </c>
      <c r="L21" s="412" t="s">
        <v>447</v>
      </c>
      <c r="M21" s="339"/>
      <c r="N21" s="414">
        <v>1</v>
      </c>
      <c r="O21" s="410"/>
      <c r="P21" s="385" t="s">
        <v>350</v>
      </c>
      <c r="Q21" s="387">
        <f>(I21)</f>
        <v>0</v>
      </c>
      <c r="R21" s="758"/>
      <c r="S21" s="760" t="s">
        <v>272</v>
      </c>
      <c r="T21" s="762">
        <f>(I21)</f>
        <v>0</v>
      </c>
    </row>
    <row r="22" spans="9:20" ht="15.75" thickBot="1" x14ac:dyDescent="0.3">
      <c r="I22" s="769"/>
      <c r="J22" s="411"/>
      <c r="K22" s="386"/>
      <c r="L22" s="413"/>
      <c r="M22" s="341"/>
      <c r="N22" s="415"/>
      <c r="O22" s="411"/>
      <c r="P22" s="386"/>
      <c r="Q22" s="302"/>
      <c r="R22" s="759"/>
      <c r="S22" s="761"/>
      <c r="T22" s="763"/>
    </row>
    <row r="23" spans="9:20" x14ac:dyDescent="0.25">
      <c r="I23" s="768"/>
      <c r="J23" s="410"/>
      <c r="K23" s="385"/>
      <c r="L23" s="412"/>
      <c r="M23" s="339"/>
      <c r="N23" s="414"/>
      <c r="O23" s="410"/>
      <c r="P23" s="385"/>
      <c r="Q23" s="387"/>
      <c r="R23" s="758"/>
      <c r="S23" s="760"/>
      <c r="T23" s="762"/>
    </row>
    <row r="24" spans="9:20" ht="15.75" thickBot="1" x14ac:dyDescent="0.3">
      <c r="I24" s="769"/>
      <c r="J24" s="411"/>
      <c r="K24" s="386"/>
      <c r="L24" s="413"/>
      <c r="M24" s="341"/>
      <c r="N24" s="415"/>
      <c r="O24" s="411"/>
      <c r="P24" s="386"/>
      <c r="Q24" s="302"/>
      <c r="R24" s="759"/>
      <c r="S24" s="761"/>
      <c r="T24" s="763"/>
    </row>
    <row r="25" spans="9:20" x14ac:dyDescent="0.25">
      <c r="I25" s="768"/>
      <c r="J25" s="410"/>
      <c r="K25" s="385"/>
      <c r="L25" s="412"/>
      <c r="M25" s="339"/>
      <c r="N25" s="414"/>
      <c r="O25" s="410"/>
      <c r="P25" s="385"/>
      <c r="Q25" s="387"/>
      <c r="R25" s="758"/>
      <c r="S25" s="760"/>
      <c r="T25" s="762"/>
    </row>
    <row r="26" spans="9:20" ht="15.75" thickBot="1" x14ac:dyDescent="0.3">
      <c r="I26" s="769"/>
      <c r="J26" s="411"/>
      <c r="K26" s="386"/>
      <c r="L26" s="413"/>
      <c r="M26" s="341"/>
      <c r="N26" s="415"/>
      <c r="O26" s="411"/>
      <c r="P26" s="386"/>
      <c r="Q26" s="302"/>
      <c r="R26" s="759"/>
      <c r="S26" s="761"/>
      <c r="T26" s="763"/>
    </row>
    <row r="27" spans="9:20" x14ac:dyDescent="0.25">
      <c r="I27" s="768"/>
      <c r="J27" s="410"/>
      <c r="K27" s="385"/>
      <c r="L27" s="412"/>
      <c r="M27" s="339"/>
      <c r="N27" s="414"/>
      <c r="O27" s="410"/>
      <c r="P27" s="385"/>
      <c r="Q27" s="387"/>
      <c r="R27" s="758"/>
      <c r="S27" s="760"/>
      <c r="T27" s="762"/>
    </row>
    <row r="28" spans="9:20" ht="15.75" thickBot="1" x14ac:dyDescent="0.3">
      <c r="I28" s="769"/>
      <c r="J28" s="411"/>
      <c r="K28" s="386"/>
      <c r="L28" s="413"/>
      <c r="M28" s="341"/>
      <c r="N28" s="415"/>
      <c r="O28" s="411"/>
      <c r="P28" s="386"/>
      <c r="Q28" s="302"/>
      <c r="R28" s="759"/>
      <c r="S28" s="761"/>
      <c r="T28" s="763"/>
    </row>
    <row r="29" spans="9:20" x14ac:dyDescent="0.25">
      <c r="I29" s="768"/>
      <c r="J29" s="410"/>
      <c r="K29" s="385"/>
      <c r="L29" s="412"/>
      <c r="M29" s="339"/>
      <c r="N29" s="414"/>
      <c r="O29" s="410"/>
      <c r="P29" s="385"/>
      <c r="Q29" s="387"/>
      <c r="R29" s="758"/>
      <c r="S29" s="760"/>
      <c r="T29" s="762"/>
    </row>
    <row r="30" spans="9:20" ht="15.75" thickBot="1" x14ac:dyDescent="0.3">
      <c r="I30" s="769"/>
      <c r="J30" s="411"/>
      <c r="K30" s="386"/>
      <c r="L30" s="413"/>
      <c r="M30" s="341"/>
      <c r="N30" s="415"/>
      <c r="O30" s="411"/>
      <c r="P30" s="386"/>
      <c r="Q30" s="302"/>
      <c r="R30" s="759"/>
      <c r="S30" s="761"/>
      <c r="T30" s="763"/>
    </row>
    <row r="32" spans="9:20" ht="30.75" customHeight="1" thickBot="1" x14ac:dyDescent="0.3"/>
    <row r="33" spans="2:23" ht="53.25" thickBot="1" x14ac:dyDescent="0.3">
      <c r="I33" s="764" t="s">
        <v>103</v>
      </c>
      <c r="J33" s="765"/>
      <c r="K33" s="106" t="s">
        <v>85</v>
      </c>
      <c r="L33" s="766" t="s">
        <v>82</v>
      </c>
      <c r="M33" s="767"/>
      <c r="N33" s="107" t="s">
        <v>102</v>
      </c>
      <c r="O33" s="141" t="s">
        <v>83</v>
      </c>
      <c r="P33" s="142"/>
      <c r="Q33" s="142"/>
      <c r="R33" s="142"/>
      <c r="S33" s="142"/>
      <c r="T33" s="142"/>
      <c r="U33" s="142"/>
      <c r="V33" s="142"/>
      <c r="W33" s="142"/>
    </row>
    <row r="34" spans="2:23" ht="45.75" customHeight="1" x14ac:dyDescent="0.25">
      <c r="I34" s="768"/>
      <c r="J34" s="410"/>
      <c r="K34" s="385"/>
      <c r="L34" s="412" t="s">
        <v>451</v>
      </c>
      <c r="M34" s="339"/>
      <c r="N34" s="414">
        <v>5</v>
      </c>
      <c r="O34" s="410"/>
      <c r="P34" s="385" t="s">
        <v>113</v>
      </c>
      <c r="Q34" s="387">
        <f>(10*I34)</f>
        <v>0</v>
      </c>
      <c r="R34" s="758"/>
      <c r="S34" s="760" t="s">
        <v>368</v>
      </c>
      <c r="T34" s="762">
        <f>(25*I34)</f>
        <v>0</v>
      </c>
      <c r="U34" s="410"/>
      <c r="V34" s="385" t="s">
        <v>464</v>
      </c>
      <c r="W34" s="387">
        <f>(25*I34)</f>
        <v>0</v>
      </c>
    </row>
    <row r="35" spans="2:23" ht="15.75" thickBot="1" x14ac:dyDescent="0.3">
      <c r="I35" s="769"/>
      <c r="J35" s="411"/>
      <c r="K35" s="386"/>
      <c r="L35" s="413"/>
      <c r="M35" s="341"/>
      <c r="N35" s="415"/>
      <c r="O35" s="411"/>
      <c r="P35" s="386"/>
      <c r="Q35" s="302"/>
      <c r="R35" s="759"/>
      <c r="S35" s="761"/>
      <c r="T35" s="763"/>
      <c r="U35" s="411"/>
      <c r="V35" s="386"/>
      <c r="W35" s="302"/>
    </row>
    <row r="36" spans="2:23" ht="48" customHeight="1" x14ac:dyDescent="0.25">
      <c r="I36" s="768"/>
      <c r="J36" s="410"/>
      <c r="K36" s="385"/>
      <c r="L36" s="412" t="s">
        <v>450</v>
      </c>
      <c r="M36" s="339"/>
      <c r="N36" s="414">
        <v>5</v>
      </c>
      <c r="O36" s="410"/>
      <c r="P36" s="385" t="s">
        <v>113</v>
      </c>
      <c r="Q36" s="387">
        <f>(10*I36)</f>
        <v>0</v>
      </c>
      <c r="R36" s="758"/>
      <c r="S36" s="760" t="s">
        <v>368</v>
      </c>
      <c r="T36" s="762">
        <f>(25*I36)</f>
        <v>0</v>
      </c>
      <c r="U36" s="410"/>
      <c r="V36" s="385" t="s">
        <v>465</v>
      </c>
      <c r="W36" s="387">
        <f>(25*I36)</f>
        <v>0</v>
      </c>
    </row>
    <row r="37" spans="2:23" ht="15.75" thickBot="1" x14ac:dyDescent="0.3">
      <c r="I37" s="769"/>
      <c r="J37" s="411"/>
      <c r="K37" s="386"/>
      <c r="L37" s="413"/>
      <c r="M37" s="341"/>
      <c r="N37" s="415"/>
      <c r="O37" s="411"/>
      <c r="P37" s="386"/>
      <c r="Q37" s="302"/>
      <c r="R37" s="759"/>
      <c r="S37" s="761"/>
      <c r="T37" s="763"/>
      <c r="U37" s="411"/>
      <c r="V37" s="386"/>
      <c r="W37" s="302"/>
    </row>
    <row r="38" spans="2:23" ht="45.75" customHeight="1" x14ac:dyDescent="0.25">
      <c r="I38" s="768"/>
      <c r="J38" s="410"/>
      <c r="K38" s="385"/>
      <c r="L38" s="412" t="s">
        <v>466</v>
      </c>
      <c r="M38" s="339"/>
      <c r="N38" s="414">
        <v>5</v>
      </c>
      <c r="O38" s="410"/>
      <c r="P38" s="385" t="s">
        <v>113</v>
      </c>
      <c r="Q38" s="387">
        <f>(10*I38)</f>
        <v>0</v>
      </c>
      <c r="R38" s="758"/>
      <c r="S38" s="760" t="s">
        <v>368</v>
      </c>
      <c r="T38" s="762">
        <f>(25*I38)</f>
        <v>0</v>
      </c>
      <c r="U38" s="410"/>
      <c r="V38" s="385" t="s">
        <v>449</v>
      </c>
      <c r="W38" s="387">
        <f>(25*I38)</f>
        <v>0</v>
      </c>
    </row>
    <row r="39" spans="2:23" ht="15.75" thickBot="1" x14ac:dyDescent="0.3">
      <c r="I39" s="769"/>
      <c r="J39" s="411"/>
      <c r="K39" s="386"/>
      <c r="L39" s="413"/>
      <c r="M39" s="341"/>
      <c r="N39" s="415"/>
      <c r="O39" s="411"/>
      <c r="P39" s="386"/>
      <c r="Q39" s="302"/>
      <c r="R39" s="759"/>
      <c r="S39" s="761"/>
      <c r="T39" s="763"/>
      <c r="U39" s="411"/>
      <c r="V39" s="386"/>
      <c r="W39" s="302"/>
    </row>
    <row r="40" spans="2:23" ht="46.5" customHeight="1" x14ac:dyDescent="0.25">
      <c r="I40" s="768"/>
      <c r="J40" s="410"/>
      <c r="K40" s="385"/>
      <c r="L40" s="412" t="s">
        <v>452</v>
      </c>
      <c r="M40" s="339"/>
      <c r="N40" s="414">
        <v>5</v>
      </c>
      <c r="O40" s="410"/>
      <c r="P40" s="385" t="s">
        <v>113</v>
      </c>
      <c r="Q40" s="387">
        <f>(10*I40)</f>
        <v>0</v>
      </c>
      <c r="R40" s="758"/>
      <c r="S40" s="760" t="s">
        <v>368</v>
      </c>
      <c r="T40" s="762">
        <f>(25*I40)</f>
        <v>0</v>
      </c>
      <c r="U40" s="410"/>
      <c r="V40" s="385" t="s">
        <v>467</v>
      </c>
      <c r="W40" s="387">
        <f>(25*I40)</f>
        <v>0</v>
      </c>
    </row>
    <row r="41" spans="2:23" ht="15.75" thickBot="1" x14ac:dyDescent="0.3">
      <c r="I41" s="769"/>
      <c r="J41" s="411"/>
      <c r="K41" s="386"/>
      <c r="L41" s="413"/>
      <c r="M41" s="341"/>
      <c r="N41" s="415"/>
      <c r="O41" s="411"/>
      <c r="P41" s="386"/>
      <c r="Q41" s="302"/>
      <c r="R41" s="759"/>
      <c r="S41" s="761"/>
      <c r="T41" s="763"/>
      <c r="U41" s="411"/>
      <c r="V41" s="386"/>
      <c r="W41" s="302"/>
    </row>
    <row r="42" spans="2:23" ht="46.5" customHeight="1" x14ac:dyDescent="0.25">
      <c r="I42" s="768"/>
      <c r="J42" s="410"/>
      <c r="K42" s="385"/>
      <c r="L42" s="412" t="s">
        <v>453</v>
      </c>
      <c r="M42" s="339"/>
      <c r="N42" s="414">
        <v>5</v>
      </c>
      <c r="O42" s="410"/>
      <c r="P42" s="385" t="s">
        <v>113</v>
      </c>
      <c r="Q42" s="387">
        <f>(10*I42)</f>
        <v>0</v>
      </c>
      <c r="R42" s="758"/>
      <c r="S42" s="760" t="s">
        <v>368</v>
      </c>
      <c r="T42" s="762">
        <f>(25*I42)</f>
        <v>0</v>
      </c>
      <c r="U42" s="410"/>
      <c r="V42" s="385" t="s">
        <v>468</v>
      </c>
      <c r="W42" s="387">
        <f>(25*I42)</f>
        <v>0</v>
      </c>
    </row>
    <row r="43" spans="2:23" ht="15.75" thickBot="1" x14ac:dyDescent="0.3">
      <c r="I43" s="769"/>
      <c r="J43" s="411"/>
      <c r="K43" s="386"/>
      <c r="L43" s="413"/>
      <c r="M43" s="341"/>
      <c r="N43" s="415"/>
      <c r="O43" s="411"/>
      <c r="P43" s="386"/>
      <c r="Q43" s="302"/>
      <c r="R43" s="759"/>
      <c r="S43" s="761"/>
      <c r="T43" s="763"/>
      <c r="U43" s="411"/>
      <c r="V43" s="386"/>
      <c r="W43" s="302"/>
    </row>
    <row r="44" spans="2:23" ht="47.25" customHeight="1" x14ac:dyDescent="0.25">
      <c r="B44" t="s">
        <v>478</v>
      </c>
      <c r="I44" s="768"/>
      <c r="J44" s="410"/>
      <c r="K44" s="385"/>
      <c r="L44" s="412" t="s">
        <v>454</v>
      </c>
      <c r="M44" s="339"/>
      <c r="N44" s="414">
        <v>5</v>
      </c>
      <c r="O44" s="410"/>
      <c r="P44" s="385" t="s">
        <v>113</v>
      </c>
      <c r="Q44" s="387">
        <f>(10*I44)</f>
        <v>0</v>
      </c>
      <c r="R44" s="758"/>
      <c r="S44" s="760" t="s">
        <v>368</v>
      </c>
      <c r="T44" s="762">
        <f>(25*I44)</f>
        <v>0</v>
      </c>
      <c r="U44" s="410"/>
      <c r="V44" s="385" t="s">
        <v>122</v>
      </c>
      <c r="W44" s="387">
        <f>(25*I44)</f>
        <v>0</v>
      </c>
    </row>
    <row r="45" spans="2:23" ht="15.75" thickBot="1" x14ac:dyDescent="0.3">
      <c r="I45" s="769"/>
      <c r="J45" s="411"/>
      <c r="K45" s="386"/>
      <c r="L45" s="413"/>
      <c r="M45" s="341"/>
      <c r="N45" s="415"/>
      <c r="O45" s="411"/>
      <c r="P45" s="386"/>
      <c r="Q45" s="302"/>
      <c r="R45" s="759"/>
      <c r="S45" s="761"/>
      <c r="T45" s="763"/>
      <c r="U45" s="411"/>
      <c r="V45" s="386"/>
      <c r="W45" s="302"/>
    </row>
    <row r="46" spans="2:23" ht="46.5" customHeight="1" x14ac:dyDescent="0.25">
      <c r="I46" s="768"/>
      <c r="J46" s="410"/>
      <c r="K46" s="385"/>
      <c r="L46" s="412" t="s">
        <v>455</v>
      </c>
      <c r="M46" s="339"/>
      <c r="N46" s="414">
        <v>5</v>
      </c>
      <c r="O46" s="410"/>
      <c r="P46" s="385" t="s">
        <v>113</v>
      </c>
      <c r="Q46" s="387">
        <f>(10*I46)</f>
        <v>0</v>
      </c>
      <c r="R46" s="758"/>
      <c r="S46" s="760" t="s">
        <v>368</v>
      </c>
      <c r="T46" s="762">
        <f>(25*I46)</f>
        <v>0</v>
      </c>
      <c r="U46" s="410"/>
      <c r="V46" s="385" t="s">
        <v>469</v>
      </c>
      <c r="W46" s="387">
        <f>(25*I46)</f>
        <v>0</v>
      </c>
    </row>
    <row r="47" spans="2:23" ht="15.75" thickBot="1" x14ac:dyDescent="0.3">
      <c r="I47" s="769"/>
      <c r="J47" s="411"/>
      <c r="K47" s="386"/>
      <c r="L47" s="413"/>
      <c r="M47" s="341"/>
      <c r="N47" s="415"/>
      <c r="O47" s="411"/>
      <c r="P47" s="386"/>
      <c r="Q47" s="302"/>
      <c r="R47" s="759"/>
      <c r="S47" s="761"/>
      <c r="T47" s="763"/>
      <c r="U47" s="411"/>
      <c r="V47" s="386"/>
      <c r="W47" s="302"/>
    </row>
    <row r="48" spans="2:23" ht="45" customHeight="1" x14ac:dyDescent="0.25">
      <c r="I48" s="768"/>
      <c r="J48" s="410"/>
      <c r="K48" s="385"/>
      <c r="L48" s="412" t="s">
        <v>456</v>
      </c>
      <c r="M48" s="339"/>
      <c r="N48" s="414">
        <v>5</v>
      </c>
      <c r="O48" s="410"/>
      <c r="P48" s="385" t="s">
        <v>113</v>
      </c>
      <c r="Q48" s="387">
        <f>(10*I48)</f>
        <v>0</v>
      </c>
      <c r="R48" s="758"/>
      <c r="S48" s="760" t="s">
        <v>368</v>
      </c>
      <c r="T48" s="762">
        <f>(25*I48)</f>
        <v>0</v>
      </c>
      <c r="U48" s="410"/>
      <c r="V48" s="385" t="s">
        <v>470</v>
      </c>
      <c r="W48" s="387">
        <f>(25*I48)</f>
        <v>0</v>
      </c>
    </row>
    <row r="49" spans="9:23" ht="15.75" customHeight="1" thickBot="1" x14ac:dyDescent="0.3">
      <c r="I49" s="769"/>
      <c r="J49" s="411"/>
      <c r="K49" s="386"/>
      <c r="L49" s="413"/>
      <c r="M49" s="341"/>
      <c r="N49" s="415"/>
      <c r="O49" s="411"/>
      <c r="P49" s="386"/>
      <c r="Q49" s="302"/>
      <c r="R49" s="759"/>
      <c r="S49" s="761"/>
      <c r="T49" s="763"/>
      <c r="U49" s="411"/>
      <c r="V49" s="386"/>
      <c r="W49" s="302"/>
    </row>
    <row r="50" spans="9:23" ht="61.5" customHeight="1" thickBot="1" x14ac:dyDescent="0.3">
      <c r="I50" s="111"/>
      <c r="J50" s="54"/>
      <c r="K50" s="53"/>
      <c r="L50" s="460" t="s">
        <v>457</v>
      </c>
      <c r="M50" s="461"/>
      <c r="N50" s="56">
        <v>5</v>
      </c>
      <c r="O50" s="54"/>
      <c r="P50" s="53" t="s">
        <v>113</v>
      </c>
      <c r="Q50" s="55">
        <f>(10*I50)</f>
        <v>0</v>
      </c>
      <c r="R50" s="108"/>
      <c r="S50" s="109" t="s">
        <v>368</v>
      </c>
      <c r="T50" s="110">
        <f>(25*I50)</f>
        <v>0</v>
      </c>
      <c r="U50" s="54"/>
      <c r="V50" s="53" t="s">
        <v>259</v>
      </c>
      <c r="W50" s="55">
        <f>(25*I50)</f>
        <v>0</v>
      </c>
    </row>
    <row r="51" spans="9:23" ht="46.5" customHeight="1" x14ac:dyDescent="0.25">
      <c r="I51" s="768"/>
      <c r="J51" s="410"/>
      <c r="K51" s="385"/>
      <c r="L51" s="412" t="s">
        <v>444</v>
      </c>
      <c r="M51" s="339"/>
      <c r="N51" s="414">
        <v>5</v>
      </c>
      <c r="O51" s="410"/>
      <c r="P51" s="385" t="s">
        <v>113</v>
      </c>
      <c r="Q51" s="387">
        <f>(10*I51)</f>
        <v>0</v>
      </c>
      <c r="R51" s="758"/>
      <c r="S51" s="760" t="s">
        <v>368</v>
      </c>
      <c r="T51" s="762">
        <f>(25*I51)</f>
        <v>0</v>
      </c>
      <c r="U51" s="410"/>
      <c r="V51" s="385" t="s">
        <v>471</v>
      </c>
      <c r="W51" s="387">
        <f>(25*I51)</f>
        <v>0</v>
      </c>
    </row>
    <row r="52" spans="9:23" ht="21" customHeight="1" thickBot="1" x14ac:dyDescent="0.3">
      <c r="I52" s="769"/>
      <c r="J52" s="411"/>
      <c r="K52" s="386"/>
      <c r="L52" s="413"/>
      <c r="M52" s="341"/>
      <c r="N52" s="415"/>
      <c r="O52" s="411"/>
      <c r="P52" s="386"/>
      <c r="Q52" s="302"/>
      <c r="R52" s="759"/>
      <c r="S52" s="761"/>
      <c r="T52" s="763"/>
      <c r="U52" s="411"/>
      <c r="V52" s="386"/>
      <c r="W52" s="302"/>
    </row>
    <row r="53" spans="9:23" ht="66.75" customHeight="1" thickBot="1" x14ac:dyDescent="0.3">
      <c r="I53" s="112"/>
      <c r="J53" s="57"/>
      <c r="K53" s="58"/>
      <c r="L53" s="460" t="s">
        <v>458</v>
      </c>
      <c r="M53" s="461"/>
      <c r="N53" s="59">
        <v>5</v>
      </c>
      <c r="O53" s="54"/>
      <c r="P53" s="53" t="s">
        <v>113</v>
      </c>
      <c r="Q53" s="55">
        <f>(10*I53)</f>
        <v>0</v>
      </c>
      <c r="R53" s="108"/>
      <c r="S53" s="109" t="s">
        <v>368</v>
      </c>
      <c r="T53" s="110">
        <f>(25*I53)</f>
        <v>0</v>
      </c>
      <c r="U53" s="57"/>
      <c r="V53" s="58" t="s">
        <v>467</v>
      </c>
      <c r="W53" s="55">
        <f>(25*I53)</f>
        <v>0</v>
      </c>
    </row>
    <row r="54" spans="9:23" ht="46.5" customHeight="1" x14ac:dyDescent="0.25">
      <c r="I54" s="768"/>
      <c r="J54" s="410"/>
      <c r="K54" s="385"/>
      <c r="L54" s="412" t="s">
        <v>459</v>
      </c>
      <c r="M54" s="339"/>
      <c r="N54" s="414">
        <v>5</v>
      </c>
      <c r="O54" s="410"/>
      <c r="P54" s="385" t="s">
        <v>113</v>
      </c>
      <c r="Q54" s="387">
        <f>(10*I54)</f>
        <v>0</v>
      </c>
      <c r="R54" s="758"/>
      <c r="S54" s="760" t="s">
        <v>368</v>
      </c>
      <c r="T54" s="762">
        <f>(25*I54)</f>
        <v>0</v>
      </c>
      <c r="U54" s="410"/>
      <c r="V54" s="385" t="s">
        <v>472</v>
      </c>
      <c r="W54" s="387">
        <f>(25*I54)</f>
        <v>0</v>
      </c>
    </row>
    <row r="55" spans="9:23" ht="15.75" thickBot="1" x14ac:dyDescent="0.3">
      <c r="I55" s="769"/>
      <c r="J55" s="411"/>
      <c r="K55" s="386"/>
      <c r="L55" s="413"/>
      <c r="M55" s="341"/>
      <c r="N55" s="415"/>
      <c r="O55" s="411"/>
      <c r="P55" s="386"/>
      <c r="Q55" s="302"/>
      <c r="R55" s="759"/>
      <c r="S55" s="761"/>
      <c r="T55" s="763"/>
      <c r="U55" s="411"/>
      <c r="V55" s="386"/>
      <c r="W55" s="302"/>
    </row>
    <row r="56" spans="9:23" ht="45" customHeight="1" x14ac:dyDescent="0.25">
      <c r="I56" s="768"/>
      <c r="J56" s="410"/>
      <c r="K56" s="385"/>
      <c r="L56" s="412" t="s">
        <v>460</v>
      </c>
      <c r="M56" s="339"/>
      <c r="N56" s="414">
        <v>5</v>
      </c>
      <c r="O56" s="410"/>
      <c r="P56" s="385" t="s">
        <v>113</v>
      </c>
      <c r="Q56" s="387">
        <f>(10*I56)</f>
        <v>0</v>
      </c>
      <c r="R56" s="758"/>
      <c r="S56" s="760" t="s">
        <v>368</v>
      </c>
      <c r="T56" s="762">
        <f>(25*I56)</f>
        <v>0</v>
      </c>
      <c r="U56" s="410"/>
      <c r="V56" s="385" t="s">
        <v>473</v>
      </c>
      <c r="W56" s="387">
        <f>(25*I56)</f>
        <v>0</v>
      </c>
    </row>
    <row r="57" spans="9:23" ht="16.5" customHeight="1" thickBot="1" x14ac:dyDescent="0.3">
      <c r="I57" s="769"/>
      <c r="J57" s="411"/>
      <c r="K57" s="386"/>
      <c r="L57" s="413"/>
      <c r="M57" s="341"/>
      <c r="N57" s="415"/>
      <c r="O57" s="411"/>
      <c r="P57" s="386"/>
      <c r="Q57" s="302"/>
      <c r="R57" s="759"/>
      <c r="S57" s="761"/>
      <c r="T57" s="763"/>
      <c r="U57" s="411"/>
      <c r="V57" s="386"/>
      <c r="W57" s="302"/>
    </row>
    <row r="58" spans="9:23" ht="71.25" customHeight="1" thickBot="1" x14ac:dyDescent="0.3">
      <c r="I58" s="111"/>
      <c r="J58" s="54"/>
      <c r="K58" s="53"/>
      <c r="L58" s="460" t="s">
        <v>445</v>
      </c>
      <c r="M58" s="461"/>
      <c r="N58" s="56">
        <v>5</v>
      </c>
      <c r="O58" s="54"/>
      <c r="P58" s="53" t="s">
        <v>113</v>
      </c>
      <c r="Q58" s="55">
        <f>(10*I58)</f>
        <v>0</v>
      </c>
      <c r="R58" s="108"/>
      <c r="S58" s="109" t="s">
        <v>368</v>
      </c>
      <c r="T58" s="110">
        <f>(25*I58)</f>
        <v>0</v>
      </c>
      <c r="U58" s="54"/>
      <c r="V58" s="53" t="s">
        <v>474</v>
      </c>
      <c r="W58" s="55">
        <f>(25*I58)</f>
        <v>0</v>
      </c>
    </row>
    <row r="59" spans="9:23" ht="46.5" customHeight="1" x14ac:dyDescent="0.25">
      <c r="I59" s="768"/>
      <c r="J59" s="410"/>
      <c r="K59" s="385"/>
      <c r="L59" s="412" t="s">
        <v>505</v>
      </c>
      <c r="M59" s="339"/>
      <c r="N59" s="414">
        <v>5</v>
      </c>
      <c r="O59" s="410"/>
      <c r="P59" s="385" t="s">
        <v>113</v>
      </c>
      <c r="Q59" s="387">
        <f>(10*I59)</f>
        <v>0</v>
      </c>
      <c r="R59" s="758"/>
      <c r="S59" s="760" t="s">
        <v>368</v>
      </c>
      <c r="T59" s="762">
        <f>(25*I59)</f>
        <v>0</v>
      </c>
      <c r="U59" s="410"/>
      <c r="V59" s="385" t="s">
        <v>475</v>
      </c>
      <c r="W59" s="387">
        <f>(25*I59)</f>
        <v>0</v>
      </c>
    </row>
    <row r="60" spans="9:23" ht="14.25" customHeight="1" thickBot="1" x14ac:dyDescent="0.3">
      <c r="I60" s="769"/>
      <c r="J60" s="411"/>
      <c r="K60" s="386"/>
      <c r="L60" s="413"/>
      <c r="M60" s="341"/>
      <c r="N60" s="415"/>
      <c r="O60" s="411"/>
      <c r="P60" s="386"/>
      <c r="Q60" s="302"/>
      <c r="R60" s="759"/>
      <c r="S60" s="761"/>
      <c r="T60" s="763"/>
      <c r="U60" s="411"/>
      <c r="V60" s="386"/>
      <c r="W60" s="302"/>
    </row>
    <row r="61" spans="9:23" ht="67.5" customHeight="1" thickBot="1" x14ac:dyDescent="0.3">
      <c r="I61" s="112"/>
      <c r="J61" s="57"/>
      <c r="K61" s="58"/>
      <c r="L61" s="460" t="s">
        <v>461</v>
      </c>
      <c r="M61" s="461"/>
      <c r="N61" s="59">
        <v>5</v>
      </c>
      <c r="O61" s="54"/>
      <c r="P61" s="53" t="s">
        <v>113</v>
      </c>
      <c r="Q61" s="55">
        <f>(10*I61)</f>
        <v>0</v>
      </c>
      <c r="R61" s="108"/>
      <c r="S61" s="109" t="s">
        <v>368</v>
      </c>
      <c r="T61" s="110">
        <f>(25*I61)</f>
        <v>0</v>
      </c>
      <c r="U61" s="57"/>
      <c r="V61" s="58" t="s">
        <v>476</v>
      </c>
      <c r="W61" s="55">
        <f>(25*I61)</f>
        <v>0</v>
      </c>
    </row>
    <row r="62" spans="9:23" ht="46.5" customHeight="1" x14ac:dyDescent="0.25">
      <c r="I62" s="768"/>
      <c r="J62" s="410"/>
      <c r="K62" s="385"/>
      <c r="L62" s="412" t="s">
        <v>462</v>
      </c>
      <c r="M62" s="339"/>
      <c r="N62" s="414">
        <v>5</v>
      </c>
      <c r="O62" s="410"/>
      <c r="P62" s="385" t="s">
        <v>113</v>
      </c>
      <c r="Q62" s="387">
        <f>(10*I62)</f>
        <v>0</v>
      </c>
      <c r="R62" s="758"/>
      <c r="S62" s="760" t="s">
        <v>368</v>
      </c>
      <c r="T62" s="762">
        <f>(25*I62)</f>
        <v>0</v>
      </c>
      <c r="U62" s="410"/>
      <c r="V62" s="385" t="s">
        <v>229</v>
      </c>
      <c r="W62" s="387">
        <f>(25*I62)</f>
        <v>0</v>
      </c>
    </row>
    <row r="63" spans="9:23" ht="15.75" thickBot="1" x14ac:dyDescent="0.3">
      <c r="I63" s="769"/>
      <c r="J63" s="411"/>
      <c r="K63" s="386"/>
      <c r="L63" s="413"/>
      <c r="M63" s="341"/>
      <c r="N63" s="415"/>
      <c r="O63" s="411"/>
      <c r="P63" s="386"/>
      <c r="Q63" s="302"/>
      <c r="R63" s="759"/>
      <c r="S63" s="761"/>
      <c r="T63" s="763"/>
      <c r="U63" s="411"/>
      <c r="V63" s="386"/>
      <c r="W63" s="302"/>
    </row>
    <row r="64" spans="9:23" ht="45" customHeight="1" x14ac:dyDescent="0.25">
      <c r="I64" s="768"/>
      <c r="J64" s="410"/>
      <c r="K64" s="385"/>
      <c r="L64" s="412" t="s">
        <v>463</v>
      </c>
      <c r="M64" s="339"/>
      <c r="N64" s="414">
        <v>5</v>
      </c>
      <c r="O64" s="410"/>
      <c r="P64" s="385" t="s">
        <v>113</v>
      </c>
      <c r="Q64" s="387">
        <f>(10*I64)</f>
        <v>0</v>
      </c>
      <c r="R64" s="758"/>
      <c r="S64" s="760" t="s">
        <v>368</v>
      </c>
      <c r="T64" s="762">
        <f>(25*I64)</f>
        <v>0</v>
      </c>
      <c r="U64" s="410"/>
      <c r="V64" s="385" t="s">
        <v>477</v>
      </c>
      <c r="W64" s="387">
        <f>(25*I64)</f>
        <v>0</v>
      </c>
    </row>
    <row r="65" spans="9:23" ht="15.75" thickBot="1" x14ac:dyDescent="0.3">
      <c r="I65" s="769"/>
      <c r="J65" s="411"/>
      <c r="K65" s="386"/>
      <c r="L65" s="413"/>
      <c r="M65" s="341"/>
      <c r="N65" s="415"/>
      <c r="O65" s="411"/>
      <c r="P65" s="386"/>
      <c r="Q65" s="302"/>
      <c r="R65" s="759"/>
      <c r="S65" s="761"/>
      <c r="T65" s="763"/>
      <c r="U65" s="411"/>
      <c r="V65" s="386"/>
      <c r="W65" s="302"/>
    </row>
    <row r="66" spans="9:23" ht="45" customHeight="1" x14ac:dyDescent="0.25">
      <c r="I66" s="768"/>
      <c r="J66" s="410"/>
      <c r="K66" s="385"/>
      <c r="L66" s="412" t="s">
        <v>512</v>
      </c>
      <c r="M66" s="339"/>
      <c r="N66" s="414">
        <v>5</v>
      </c>
      <c r="O66" s="410"/>
      <c r="P66" s="385" t="s">
        <v>113</v>
      </c>
      <c r="Q66" s="387">
        <f>(10*I66)</f>
        <v>0</v>
      </c>
      <c r="R66" s="758"/>
      <c r="S66" s="760" t="s">
        <v>368</v>
      </c>
      <c r="T66" s="762">
        <f>(25*I66)</f>
        <v>0</v>
      </c>
      <c r="U66" s="410"/>
      <c r="V66" s="385" t="s">
        <v>513</v>
      </c>
      <c r="W66" s="387">
        <f>(25*I66)</f>
        <v>0</v>
      </c>
    </row>
    <row r="67" spans="9:23" ht="15.75" thickBot="1" x14ac:dyDescent="0.3">
      <c r="I67" s="769"/>
      <c r="J67" s="411"/>
      <c r="K67" s="386"/>
      <c r="L67" s="413"/>
      <c r="M67" s="341"/>
      <c r="N67" s="415"/>
      <c r="O67" s="411"/>
      <c r="P67" s="386"/>
      <c r="Q67" s="302"/>
      <c r="R67" s="759"/>
      <c r="S67" s="761"/>
      <c r="T67" s="763"/>
      <c r="U67" s="411"/>
      <c r="V67" s="386"/>
      <c r="W67" s="302"/>
    </row>
    <row r="68" spans="9:23" ht="45.75" customHeight="1" x14ac:dyDescent="0.25">
      <c r="I68" s="768"/>
      <c r="J68" s="410"/>
      <c r="K68" s="385"/>
      <c r="L68" s="412" t="s">
        <v>515</v>
      </c>
      <c r="M68" s="339"/>
      <c r="N68" s="414">
        <v>5</v>
      </c>
      <c r="O68" s="410"/>
      <c r="P68" s="385" t="s">
        <v>113</v>
      </c>
      <c r="Q68" s="387">
        <f>(10*I68)</f>
        <v>0</v>
      </c>
      <c r="R68" s="758"/>
      <c r="S68" s="760" t="s">
        <v>368</v>
      </c>
      <c r="T68" s="762">
        <f>(25*I68)</f>
        <v>0</v>
      </c>
      <c r="U68" s="410"/>
      <c r="V68" s="385" t="s">
        <v>514</v>
      </c>
      <c r="W68" s="387">
        <f>(25*I68)</f>
        <v>0</v>
      </c>
    </row>
    <row r="69" spans="9:23" ht="15.75" thickBot="1" x14ac:dyDescent="0.3">
      <c r="I69" s="769"/>
      <c r="J69" s="411"/>
      <c r="K69" s="386"/>
      <c r="L69" s="413"/>
      <c r="M69" s="341"/>
      <c r="N69" s="415"/>
      <c r="O69" s="411"/>
      <c r="P69" s="386"/>
      <c r="Q69" s="302"/>
      <c r="R69" s="759"/>
      <c r="S69" s="761"/>
      <c r="T69" s="763"/>
      <c r="U69" s="411"/>
      <c r="V69" s="386"/>
      <c r="W69" s="302"/>
    </row>
    <row r="70" spans="9:23" x14ac:dyDescent="0.25">
      <c r="I70" s="768"/>
      <c r="J70" s="410"/>
      <c r="K70" s="385"/>
      <c r="L70" s="412" t="s">
        <v>516</v>
      </c>
      <c r="M70" s="339"/>
      <c r="N70" s="414">
        <v>5</v>
      </c>
      <c r="O70" s="410"/>
      <c r="P70" s="385" t="s">
        <v>113</v>
      </c>
      <c r="Q70" s="387">
        <f>(10*I70)</f>
        <v>0</v>
      </c>
      <c r="R70" s="758"/>
      <c r="S70" s="760" t="s">
        <v>368</v>
      </c>
      <c r="T70" s="762">
        <f>(25*I70)</f>
        <v>0</v>
      </c>
      <c r="U70" s="410"/>
      <c r="V70" s="385" t="s">
        <v>518</v>
      </c>
      <c r="W70" s="387">
        <f>(25*I70)</f>
        <v>0</v>
      </c>
    </row>
    <row r="71" spans="9:23" ht="46.5" customHeight="1" thickBot="1" x14ac:dyDescent="0.3">
      <c r="I71" s="769"/>
      <c r="J71" s="411"/>
      <c r="K71" s="386"/>
      <c r="L71" s="413"/>
      <c r="M71" s="341"/>
      <c r="N71" s="415"/>
      <c r="O71" s="411"/>
      <c r="P71" s="386"/>
      <c r="Q71" s="302"/>
      <c r="R71" s="759"/>
      <c r="S71" s="761"/>
      <c r="T71" s="763"/>
      <c r="U71" s="411"/>
      <c r="V71" s="386"/>
      <c r="W71" s="302"/>
    </row>
    <row r="72" spans="9:23" x14ac:dyDescent="0.25">
      <c r="I72" s="768"/>
      <c r="J72" s="410"/>
      <c r="K72" s="385"/>
      <c r="L72" s="412" t="s">
        <v>517</v>
      </c>
      <c r="M72" s="339"/>
      <c r="N72" s="414">
        <v>5</v>
      </c>
      <c r="O72" s="410"/>
      <c r="P72" s="385" t="s">
        <v>113</v>
      </c>
      <c r="Q72" s="387">
        <f>(10*I72)</f>
        <v>0</v>
      </c>
      <c r="R72" s="758"/>
      <c r="S72" s="760" t="s">
        <v>368</v>
      </c>
      <c r="T72" s="762">
        <f>(25*I72)</f>
        <v>0</v>
      </c>
      <c r="U72" s="410"/>
      <c r="V72" s="385" t="s">
        <v>519</v>
      </c>
      <c r="W72" s="387">
        <f>(25*I72)</f>
        <v>0</v>
      </c>
    </row>
    <row r="73" spans="9:23" ht="48.75" customHeight="1" thickBot="1" x14ac:dyDescent="0.3">
      <c r="I73" s="769"/>
      <c r="J73" s="411"/>
      <c r="K73" s="386"/>
      <c r="L73" s="413"/>
      <c r="M73" s="341"/>
      <c r="N73" s="415"/>
      <c r="O73" s="411"/>
      <c r="P73" s="386"/>
      <c r="Q73" s="302"/>
      <c r="R73" s="759"/>
      <c r="S73" s="761"/>
      <c r="T73" s="763"/>
      <c r="U73" s="411"/>
      <c r="V73" s="386"/>
      <c r="W73" s="302"/>
    </row>
    <row r="74" spans="9:23" x14ac:dyDescent="0.25">
      <c r="I74" s="768"/>
      <c r="J74" s="410"/>
      <c r="K74" s="385"/>
      <c r="L74" s="412" t="s">
        <v>520</v>
      </c>
      <c r="M74" s="339"/>
      <c r="N74" s="414">
        <v>5</v>
      </c>
      <c r="O74" s="410"/>
      <c r="P74" s="385" t="s">
        <v>113</v>
      </c>
      <c r="Q74" s="387">
        <f>(10*I74)</f>
        <v>0</v>
      </c>
      <c r="R74" s="758"/>
      <c r="S74" s="760" t="s">
        <v>368</v>
      </c>
      <c r="T74" s="762">
        <f>(25*I74)</f>
        <v>0</v>
      </c>
      <c r="U74" s="410"/>
      <c r="V74" s="385" t="s">
        <v>521</v>
      </c>
      <c r="W74" s="387">
        <f>(25*I74)</f>
        <v>0</v>
      </c>
    </row>
    <row r="75" spans="9:23" ht="46.5" customHeight="1" thickBot="1" x14ac:dyDescent="0.3">
      <c r="I75" s="769"/>
      <c r="J75" s="411"/>
      <c r="K75" s="386"/>
      <c r="L75" s="413"/>
      <c r="M75" s="341"/>
      <c r="N75" s="415"/>
      <c r="O75" s="411"/>
      <c r="P75" s="386"/>
      <c r="Q75" s="302"/>
      <c r="R75" s="759"/>
      <c r="S75" s="761"/>
      <c r="T75" s="763"/>
      <c r="U75" s="411"/>
      <c r="V75" s="386"/>
      <c r="W75" s="302"/>
    </row>
    <row r="76" spans="9:23" x14ac:dyDescent="0.25">
      <c r="I76" s="768"/>
      <c r="J76" s="410"/>
      <c r="K76" s="385"/>
      <c r="L76" s="412" t="s">
        <v>522</v>
      </c>
      <c r="M76" s="339"/>
      <c r="N76" s="414">
        <v>5</v>
      </c>
      <c r="O76" s="410"/>
      <c r="P76" s="385" t="s">
        <v>113</v>
      </c>
      <c r="Q76" s="387">
        <f>(10*I76)</f>
        <v>0</v>
      </c>
      <c r="R76" s="758"/>
      <c r="S76" s="760" t="s">
        <v>368</v>
      </c>
      <c r="T76" s="762">
        <f>(25*I76)</f>
        <v>0</v>
      </c>
      <c r="U76" s="410"/>
      <c r="V76" s="385" t="s">
        <v>523</v>
      </c>
      <c r="W76" s="387">
        <f>(25*I76)</f>
        <v>0</v>
      </c>
    </row>
    <row r="77" spans="9:23" ht="44.25" customHeight="1" thickBot="1" x14ac:dyDescent="0.3">
      <c r="I77" s="769"/>
      <c r="J77" s="411"/>
      <c r="K77" s="386"/>
      <c r="L77" s="413"/>
      <c r="M77" s="341"/>
      <c r="N77" s="415"/>
      <c r="O77" s="411"/>
      <c r="P77" s="386"/>
      <c r="Q77" s="302"/>
      <c r="R77" s="759"/>
      <c r="S77" s="761"/>
      <c r="T77" s="763"/>
      <c r="U77" s="411"/>
      <c r="V77" s="386"/>
      <c r="W77" s="302"/>
    </row>
    <row r="78" spans="9:23" x14ac:dyDescent="0.25">
      <c r="I78" s="768"/>
      <c r="J78" s="410"/>
      <c r="K78" s="385"/>
      <c r="L78" s="412" t="s">
        <v>524</v>
      </c>
      <c r="M78" s="339"/>
      <c r="N78" s="414">
        <v>5</v>
      </c>
      <c r="O78" s="410"/>
      <c r="P78" s="385" t="s">
        <v>113</v>
      </c>
      <c r="Q78" s="387">
        <f>(10*I78)</f>
        <v>0</v>
      </c>
      <c r="R78" s="758"/>
      <c r="S78" s="760" t="s">
        <v>368</v>
      </c>
      <c r="T78" s="762">
        <f>(25*I78)</f>
        <v>0</v>
      </c>
      <c r="U78" s="410"/>
      <c r="V78" s="385" t="s">
        <v>525</v>
      </c>
      <c r="W78" s="387">
        <f>(25*I78)</f>
        <v>0</v>
      </c>
    </row>
    <row r="79" spans="9:23" ht="45.75" customHeight="1" thickBot="1" x14ac:dyDescent="0.3">
      <c r="I79" s="769"/>
      <c r="J79" s="411"/>
      <c r="K79" s="386"/>
      <c r="L79" s="413"/>
      <c r="M79" s="341"/>
      <c r="N79" s="415"/>
      <c r="O79" s="411"/>
      <c r="P79" s="386"/>
      <c r="Q79" s="302"/>
      <c r="R79" s="759"/>
      <c r="S79" s="761"/>
      <c r="T79" s="763"/>
      <c r="U79" s="411"/>
      <c r="V79" s="386"/>
      <c r="W79" s="302"/>
    </row>
    <row r="80" spans="9:23" x14ac:dyDescent="0.25">
      <c r="I80" s="768"/>
      <c r="J80" s="410"/>
      <c r="K80" s="385"/>
      <c r="L80" s="412" t="s">
        <v>526</v>
      </c>
      <c r="M80" s="339"/>
      <c r="N80" s="414">
        <v>5</v>
      </c>
      <c r="O80" s="410"/>
      <c r="P80" s="385" t="s">
        <v>113</v>
      </c>
      <c r="Q80" s="387">
        <f>(10*I80)</f>
        <v>0</v>
      </c>
      <c r="R80" s="758"/>
      <c r="S80" s="760" t="s">
        <v>368</v>
      </c>
      <c r="T80" s="762">
        <f>(25*I80)</f>
        <v>0</v>
      </c>
      <c r="U80" s="410"/>
      <c r="V80" s="385" t="s">
        <v>527</v>
      </c>
      <c r="W80" s="387">
        <f>(25*I80)</f>
        <v>0</v>
      </c>
    </row>
    <row r="81" spans="9:23" ht="45.75" customHeight="1" thickBot="1" x14ac:dyDescent="0.3">
      <c r="I81" s="769"/>
      <c r="J81" s="411"/>
      <c r="K81" s="386"/>
      <c r="L81" s="413"/>
      <c r="M81" s="341"/>
      <c r="N81" s="415"/>
      <c r="O81" s="411"/>
      <c r="P81" s="386"/>
      <c r="Q81" s="302"/>
      <c r="R81" s="759"/>
      <c r="S81" s="761"/>
      <c r="T81" s="763"/>
      <c r="U81" s="411"/>
      <c r="V81" s="386"/>
      <c r="W81" s="302"/>
    </row>
    <row r="82" spans="9:23" x14ac:dyDescent="0.25">
      <c r="I82" s="768"/>
      <c r="J82" s="410"/>
      <c r="K82" s="385"/>
      <c r="L82" s="412" t="s">
        <v>528</v>
      </c>
      <c r="M82" s="339"/>
      <c r="N82" s="414">
        <v>5</v>
      </c>
      <c r="O82" s="410"/>
      <c r="P82" s="385" t="s">
        <v>113</v>
      </c>
      <c r="Q82" s="387">
        <f>(10*I82)</f>
        <v>0</v>
      </c>
      <c r="R82" s="758"/>
      <c r="S82" s="760" t="s">
        <v>368</v>
      </c>
      <c r="T82" s="762">
        <f>(25*I82)</f>
        <v>0</v>
      </c>
      <c r="U82" s="410"/>
      <c r="V82" s="385" t="s">
        <v>529</v>
      </c>
      <c r="W82" s="387">
        <f>(25*I82)</f>
        <v>0</v>
      </c>
    </row>
    <row r="83" spans="9:23" ht="45" customHeight="1" thickBot="1" x14ac:dyDescent="0.3">
      <c r="I83" s="769"/>
      <c r="J83" s="411"/>
      <c r="K83" s="386"/>
      <c r="L83" s="413"/>
      <c r="M83" s="341"/>
      <c r="N83" s="415"/>
      <c r="O83" s="411"/>
      <c r="P83" s="386"/>
      <c r="Q83" s="302"/>
      <c r="R83" s="759"/>
      <c r="S83" s="761"/>
      <c r="T83" s="763"/>
      <c r="U83" s="411"/>
      <c r="V83" s="386"/>
      <c r="W83" s="302"/>
    </row>
  </sheetData>
  <mergeCells count="455">
    <mergeCell ref="S82:S83"/>
    <mergeCell ref="T82:T83"/>
    <mergeCell ref="U82:U83"/>
    <mergeCell ref="V82:V83"/>
    <mergeCell ref="W82:W83"/>
    <mergeCell ref="I80:I81"/>
    <mergeCell ref="J80:J81"/>
    <mergeCell ref="K80:K81"/>
    <mergeCell ref="L80:M81"/>
    <mergeCell ref="N80:N81"/>
    <mergeCell ref="I82:I83"/>
    <mergeCell ref="J82:J83"/>
    <mergeCell ref="K82:K83"/>
    <mergeCell ref="L82:M83"/>
    <mergeCell ref="N82:N83"/>
    <mergeCell ref="O82:O83"/>
    <mergeCell ref="P82:P83"/>
    <mergeCell ref="Q82:Q83"/>
    <mergeCell ref="R82:R83"/>
    <mergeCell ref="O80:O81"/>
    <mergeCell ref="P80:P81"/>
    <mergeCell ref="Q80:Q81"/>
    <mergeCell ref="R80:R81"/>
    <mergeCell ref="S76:S77"/>
    <mergeCell ref="T76:T77"/>
    <mergeCell ref="U76:U77"/>
    <mergeCell ref="V76:V77"/>
    <mergeCell ref="W76:W77"/>
    <mergeCell ref="S78:S79"/>
    <mergeCell ref="T78:T79"/>
    <mergeCell ref="U78:U79"/>
    <mergeCell ref="V78:V79"/>
    <mergeCell ref="W78:W79"/>
    <mergeCell ref="S80:S81"/>
    <mergeCell ref="T80:T81"/>
    <mergeCell ref="U80:U81"/>
    <mergeCell ref="V80:V81"/>
    <mergeCell ref="W80:W81"/>
    <mergeCell ref="I78:I79"/>
    <mergeCell ref="J78:J79"/>
    <mergeCell ref="K78:K79"/>
    <mergeCell ref="L78:M79"/>
    <mergeCell ref="N78:N79"/>
    <mergeCell ref="O78:O79"/>
    <mergeCell ref="P78:P79"/>
    <mergeCell ref="Q78:Q79"/>
    <mergeCell ref="R78:R79"/>
    <mergeCell ref="I76:I77"/>
    <mergeCell ref="J76:J77"/>
    <mergeCell ref="K76:K77"/>
    <mergeCell ref="L76:M77"/>
    <mergeCell ref="N76:N77"/>
    <mergeCell ref="O76:O77"/>
    <mergeCell ref="P76:P77"/>
    <mergeCell ref="Q76:Q77"/>
    <mergeCell ref="R76:R77"/>
    <mergeCell ref="S74:S75"/>
    <mergeCell ref="T74:T75"/>
    <mergeCell ref="U74:U75"/>
    <mergeCell ref="V74:V75"/>
    <mergeCell ref="W74:W75"/>
    <mergeCell ref="I72:I73"/>
    <mergeCell ref="J72:J73"/>
    <mergeCell ref="K72:K73"/>
    <mergeCell ref="L72:M73"/>
    <mergeCell ref="N72:N73"/>
    <mergeCell ref="I74:I75"/>
    <mergeCell ref="J74:J75"/>
    <mergeCell ref="K74:K75"/>
    <mergeCell ref="L74:M75"/>
    <mergeCell ref="N74:N75"/>
    <mergeCell ref="O74:O75"/>
    <mergeCell ref="P74:P75"/>
    <mergeCell ref="Q74:Q75"/>
    <mergeCell ref="R74:R75"/>
    <mergeCell ref="O72:O73"/>
    <mergeCell ref="P72:P73"/>
    <mergeCell ref="Q72:Q73"/>
    <mergeCell ref="R72:R73"/>
    <mergeCell ref="S68:S69"/>
    <mergeCell ref="T68:T69"/>
    <mergeCell ref="U68:U69"/>
    <mergeCell ref="V68:V69"/>
    <mergeCell ref="W68:W69"/>
    <mergeCell ref="S70:S71"/>
    <mergeCell ref="T70:T71"/>
    <mergeCell ref="U70:U71"/>
    <mergeCell ref="V70:V71"/>
    <mergeCell ref="W70:W71"/>
    <mergeCell ref="S72:S73"/>
    <mergeCell ref="T72:T73"/>
    <mergeCell ref="U72:U73"/>
    <mergeCell ref="V72:V73"/>
    <mergeCell ref="W72:W73"/>
    <mergeCell ref="I70:I71"/>
    <mergeCell ref="J70:J71"/>
    <mergeCell ref="K70:K71"/>
    <mergeCell ref="L70:M71"/>
    <mergeCell ref="N70:N71"/>
    <mergeCell ref="O70:O71"/>
    <mergeCell ref="P70:P71"/>
    <mergeCell ref="Q70:Q71"/>
    <mergeCell ref="R70:R71"/>
    <mergeCell ref="I68:I69"/>
    <mergeCell ref="J68:J69"/>
    <mergeCell ref="K68:K69"/>
    <mergeCell ref="L68:M69"/>
    <mergeCell ref="N68:N69"/>
    <mergeCell ref="O68:O69"/>
    <mergeCell ref="P68:P69"/>
    <mergeCell ref="Q68:Q69"/>
    <mergeCell ref="R68:R69"/>
    <mergeCell ref="S12:S13"/>
    <mergeCell ref="R12:R13"/>
    <mergeCell ref="T12:T13"/>
    <mergeCell ref="L15:M15"/>
    <mergeCell ref="L16:M16"/>
    <mergeCell ref="L14:M14"/>
    <mergeCell ref="J12:J13"/>
    <mergeCell ref="K12:K13"/>
    <mergeCell ref="L12:M13"/>
    <mergeCell ref="N12:N13"/>
    <mergeCell ref="O12:O13"/>
    <mergeCell ref="P12:P13"/>
    <mergeCell ref="Q12:Q13"/>
    <mergeCell ref="L58:M58"/>
    <mergeCell ref="L61:M61"/>
    <mergeCell ref="R66:R67"/>
    <mergeCell ref="S66:S67"/>
    <mergeCell ref="T66:T67"/>
    <mergeCell ref="U66:U67"/>
    <mergeCell ref="V66:V67"/>
    <mergeCell ref="W66:W67"/>
    <mergeCell ref="V64:V65"/>
    <mergeCell ref="W64:W65"/>
    <mergeCell ref="R64:R65"/>
    <mergeCell ref="S64:S65"/>
    <mergeCell ref="T64:T65"/>
    <mergeCell ref="U64:U65"/>
    <mergeCell ref="R62:R63"/>
    <mergeCell ref="S62:S63"/>
    <mergeCell ref="T62:T63"/>
    <mergeCell ref="U62:U63"/>
    <mergeCell ref="V62:V63"/>
    <mergeCell ref="W62:W63"/>
    <mergeCell ref="V59:V60"/>
    <mergeCell ref="W59:W60"/>
    <mergeCell ref="R59:R60"/>
    <mergeCell ref="S59:S60"/>
    <mergeCell ref="I66:I67"/>
    <mergeCell ref="J66:J67"/>
    <mergeCell ref="K66:K67"/>
    <mergeCell ref="L66:M67"/>
    <mergeCell ref="N66:N67"/>
    <mergeCell ref="O66:O67"/>
    <mergeCell ref="P66:P67"/>
    <mergeCell ref="Q66:Q67"/>
    <mergeCell ref="P64:P65"/>
    <mergeCell ref="Q64:Q65"/>
    <mergeCell ref="I64:I65"/>
    <mergeCell ref="J64:J65"/>
    <mergeCell ref="K64:K65"/>
    <mergeCell ref="L64:M65"/>
    <mergeCell ref="N64:N65"/>
    <mergeCell ref="O64:O65"/>
    <mergeCell ref="I62:I63"/>
    <mergeCell ref="J62:J63"/>
    <mergeCell ref="K62:K63"/>
    <mergeCell ref="L62:M63"/>
    <mergeCell ref="N62:N63"/>
    <mergeCell ref="O62:O63"/>
    <mergeCell ref="P62:P63"/>
    <mergeCell ref="Q62:Q63"/>
    <mergeCell ref="I59:I60"/>
    <mergeCell ref="J59:J60"/>
    <mergeCell ref="K59:K60"/>
    <mergeCell ref="L59:M60"/>
    <mergeCell ref="N59:N60"/>
    <mergeCell ref="O59:O60"/>
    <mergeCell ref="P59:P60"/>
    <mergeCell ref="Q59:Q60"/>
    <mergeCell ref="T59:T60"/>
    <mergeCell ref="U59:U60"/>
    <mergeCell ref="A1:W1"/>
    <mergeCell ref="I51:I52"/>
    <mergeCell ref="J51:J52"/>
    <mergeCell ref="K51:K52"/>
    <mergeCell ref="L51:M52"/>
    <mergeCell ref="N51:N52"/>
    <mergeCell ref="O51:O52"/>
    <mergeCell ref="P51:P52"/>
    <mergeCell ref="Q51:Q52"/>
    <mergeCell ref="R51:R52"/>
    <mergeCell ref="P56:P57"/>
    <mergeCell ref="Q56:Q57"/>
    <mergeCell ref="R56:R57"/>
    <mergeCell ref="S56:S57"/>
    <mergeCell ref="T56:T57"/>
    <mergeCell ref="U56:U57"/>
    <mergeCell ref="V56:V57"/>
    <mergeCell ref="W56:W57"/>
    <mergeCell ref="T54:T55"/>
    <mergeCell ref="U54:U55"/>
    <mergeCell ref="I56:I57"/>
    <mergeCell ref="J56:J57"/>
    <mergeCell ref="K56:K57"/>
    <mergeCell ref="L56:M57"/>
    <mergeCell ref="N56:N57"/>
    <mergeCell ref="O56:O57"/>
    <mergeCell ref="V54:V55"/>
    <mergeCell ref="W54:W55"/>
    <mergeCell ref="P54:P55"/>
    <mergeCell ref="Q54:Q55"/>
    <mergeCell ref="R54:R55"/>
    <mergeCell ref="S54:S55"/>
    <mergeCell ref="I54:I55"/>
    <mergeCell ref="J54:J55"/>
    <mergeCell ref="K54:K55"/>
    <mergeCell ref="L54:M55"/>
    <mergeCell ref="N54:N55"/>
    <mergeCell ref="O54:O55"/>
    <mergeCell ref="S51:S52"/>
    <mergeCell ref="T51:T52"/>
    <mergeCell ref="U51:U52"/>
    <mergeCell ref="L53:M53"/>
    <mergeCell ref="V51:V52"/>
    <mergeCell ref="W51:W52"/>
    <mergeCell ref="L50:M50"/>
    <mergeCell ref="P48:P49"/>
    <mergeCell ref="Q48:Q49"/>
    <mergeCell ref="R48:R49"/>
    <mergeCell ref="S48:S49"/>
    <mergeCell ref="T48:T49"/>
    <mergeCell ref="U48:U49"/>
    <mergeCell ref="V48:V49"/>
    <mergeCell ref="W48:W49"/>
    <mergeCell ref="I48:I49"/>
    <mergeCell ref="J48:J49"/>
    <mergeCell ref="K48:K49"/>
    <mergeCell ref="L48:M49"/>
    <mergeCell ref="N48:N49"/>
    <mergeCell ref="O48:O49"/>
    <mergeCell ref="V46:V47"/>
    <mergeCell ref="W46:W47"/>
    <mergeCell ref="P46:P47"/>
    <mergeCell ref="Q46:Q47"/>
    <mergeCell ref="R46:R47"/>
    <mergeCell ref="S46:S47"/>
    <mergeCell ref="U46:U47"/>
    <mergeCell ref="I46:I47"/>
    <mergeCell ref="J46:J47"/>
    <mergeCell ref="K46:K47"/>
    <mergeCell ref="L46:M47"/>
    <mergeCell ref="N46:N47"/>
    <mergeCell ref="O46:O47"/>
    <mergeCell ref="Q44:Q45"/>
    <mergeCell ref="R44:R45"/>
    <mergeCell ref="S44:S45"/>
    <mergeCell ref="T44:T45"/>
    <mergeCell ref="U44:U45"/>
    <mergeCell ref="V44:V45"/>
    <mergeCell ref="W44:W45"/>
    <mergeCell ref="T42:T43"/>
    <mergeCell ref="T46:T47"/>
    <mergeCell ref="U40:U41"/>
    <mergeCell ref="V40:V41"/>
    <mergeCell ref="W40:W41"/>
    <mergeCell ref="T38:T39"/>
    <mergeCell ref="I44:I45"/>
    <mergeCell ref="J44:J45"/>
    <mergeCell ref="K44:K45"/>
    <mergeCell ref="L44:M45"/>
    <mergeCell ref="N44:N45"/>
    <mergeCell ref="O44:O45"/>
    <mergeCell ref="V42:V43"/>
    <mergeCell ref="W42:W43"/>
    <mergeCell ref="P42:P43"/>
    <mergeCell ref="Q42:Q43"/>
    <mergeCell ref="R42:R43"/>
    <mergeCell ref="S42:S43"/>
    <mergeCell ref="U42:U43"/>
    <mergeCell ref="I42:I43"/>
    <mergeCell ref="J42:J43"/>
    <mergeCell ref="K42:K43"/>
    <mergeCell ref="L42:M43"/>
    <mergeCell ref="N42:N43"/>
    <mergeCell ref="O42:O43"/>
    <mergeCell ref="P44:P45"/>
    <mergeCell ref="I40:I41"/>
    <mergeCell ref="J40:J41"/>
    <mergeCell ref="K40:K41"/>
    <mergeCell ref="L40:M41"/>
    <mergeCell ref="N40:N41"/>
    <mergeCell ref="O40:O41"/>
    <mergeCell ref="V38:V39"/>
    <mergeCell ref="W38:W39"/>
    <mergeCell ref="P38:P39"/>
    <mergeCell ref="Q38:Q39"/>
    <mergeCell ref="R38:R39"/>
    <mergeCell ref="S38:S39"/>
    <mergeCell ref="U38:U39"/>
    <mergeCell ref="I38:I39"/>
    <mergeCell ref="J38:J39"/>
    <mergeCell ref="K38:K39"/>
    <mergeCell ref="L38:M39"/>
    <mergeCell ref="N38:N39"/>
    <mergeCell ref="O38:O39"/>
    <mergeCell ref="P40:P41"/>
    <mergeCell ref="Q40:Q41"/>
    <mergeCell ref="R40:R41"/>
    <mergeCell ref="S40:S41"/>
    <mergeCell ref="T40:T41"/>
    <mergeCell ref="P36:P37"/>
    <mergeCell ref="Q36:Q37"/>
    <mergeCell ref="R36:R37"/>
    <mergeCell ref="S36:S37"/>
    <mergeCell ref="T36:T37"/>
    <mergeCell ref="U36:U37"/>
    <mergeCell ref="V36:V37"/>
    <mergeCell ref="W36:W37"/>
    <mergeCell ref="I36:I37"/>
    <mergeCell ref="J36:J37"/>
    <mergeCell ref="K36:K37"/>
    <mergeCell ref="L36:M37"/>
    <mergeCell ref="N36:N37"/>
    <mergeCell ref="O36:O37"/>
    <mergeCell ref="V34:V35"/>
    <mergeCell ref="W34:W35"/>
    <mergeCell ref="P34:P35"/>
    <mergeCell ref="Q34:Q35"/>
    <mergeCell ref="R34:R35"/>
    <mergeCell ref="S34:S35"/>
    <mergeCell ref="T34:T35"/>
    <mergeCell ref="U34:U35"/>
    <mergeCell ref="I34:I35"/>
    <mergeCell ref="J34:J35"/>
    <mergeCell ref="K34:K35"/>
    <mergeCell ref="L34:M35"/>
    <mergeCell ref="N34:N35"/>
    <mergeCell ref="O34:O35"/>
    <mergeCell ref="I33:J33"/>
    <mergeCell ref="L33:M33"/>
    <mergeCell ref="Q29:Q30"/>
    <mergeCell ref="R29:R30"/>
    <mergeCell ref="S29:S30"/>
    <mergeCell ref="T29:T30"/>
    <mergeCell ref="I29:I30"/>
    <mergeCell ref="J29:J30"/>
    <mergeCell ref="K29:K30"/>
    <mergeCell ref="L29:M30"/>
    <mergeCell ref="N29:N30"/>
    <mergeCell ref="O29:O30"/>
    <mergeCell ref="P29:P30"/>
    <mergeCell ref="L27:M28"/>
    <mergeCell ref="N27:N28"/>
    <mergeCell ref="S25:S26"/>
    <mergeCell ref="T25:T26"/>
    <mergeCell ref="I25:I26"/>
    <mergeCell ref="J25:J26"/>
    <mergeCell ref="K25:K26"/>
    <mergeCell ref="L25:M26"/>
    <mergeCell ref="N25:N26"/>
    <mergeCell ref="O25:O26"/>
    <mergeCell ref="P25:P26"/>
    <mergeCell ref="Q25:Q26"/>
    <mergeCell ref="R25:R26"/>
    <mergeCell ref="O27:O28"/>
    <mergeCell ref="P27:P28"/>
    <mergeCell ref="Q27:Q28"/>
    <mergeCell ref="R27:R28"/>
    <mergeCell ref="S27:S28"/>
    <mergeCell ref="T27:T28"/>
    <mergeCell ref="I27:I28"/>
    <mergeCell ref="J27:J28"/>
    <mergeCell ref="K27:K28"/>
    <mergeCell ref="Q23:Q24"/>
    <mergeCell ref="R23:R24"/>
    <mergeCell ref="S23:S24"/>
    <mergeCell ref="T23:T24"/>
    <mergeCell ref="I23:I24"/>
    <mergeCell ref="J23:J24"/>
    <mergeCell ref="K23:K24"/>
    <mergeCell ref="L23:M24"/>
    <mergeCell ref="N23:N24"/>
    <mergeCell ref="O23:O24"/>
    <mergeCell ref="P23:P24"/>
    <mergeCell ref="O21:O22"/>
    <mergeCell ref="P21:P22"/>
    <mergeCell ref="Q21:Q22"/>
    <mergeCell ref="R21:R22"/>
    <mergeCell ref="S21:S22"/>
    <mergeCell ref="T21:T22"/>
    <mergeCell ref="I21:I22"/>
    <mergeCell ref="J21:J22"/>
    <mergeCell ref="K21:K22"/>
    <mergeCell ref="L21:M22"/>
    <mergeCell ref="N21:N22"/>
    <mergeCell ref="S19:S20"/>
    <mergeCell ref="T19:T20"/>
    <mergeCell ref="I19:I20"/>
    <mergeCell ref="J19:J20"/>
    <mergeCell ref="K19:K20"/>
    <mergeCell ref="L19:M20"/>
    <mergeCell ref="N19:N20"/>
    <mergeCell ref="O19:O20"/>
    <mergeCell ref="P19:P20"/>
    <mergeCell ref="Q19:Q20"/>
    <mergeCell ref="R19:R20"/>
    <mergeCell ref="Q17:Q18"/>
    <mergeCell ref="R17:R18"/>
    <mergeCell ref="S17:S18"/>
    <mergeCell ref="T17:T18"/>
    <mergeCell ref="I17:I18"/>
    <mergeCell ref="J17:J18"/>
    <mergeCell ref="K17:K18"/>
    <mergeCell ref="L17:M18"/>
    <mergeCell ref="N17:N18"/>
    <mergeCell ref="O17:O18"/>
    <mergeCell ref="P17:P18"/>
    <mergeCell ref="O10:O11"/>
    <mergeCell ref="P10:P11"/>
    <mergeCell ref="Q10:Q11"/>
    <mergeCell ref="R10:R11"/>
    <mergeCell ref="S10:S11"/>
    <mergeCell ref="T10:T11"/>
    <mergeCell ref="I10:I11"/>
    <mergeCell ref="J10:J11"/>
    <mergeCell ref="K10:K11"/>
    <mergeCell ref="L10:M11"/>
    <mergeCell ref="N10:N11"/>
    <mergeCell ref="S8:S9"/>
    <mergeCell ref="T8:T9"/>
    <mergeCell ref="I8:I9"/>
    <mergeCell ref="J8:J9"/>
    <mergeCell ref="K8:K9"/>
    <mergeCell ref="L8:M9"/>
    <mergeCell ref="N8:N9"/>
    <mergeCell ref="O8:O9"/>
    <mergeCell ref="P8:P9"/>
    <mergeCell ref="Q8:Q9"/>
    <mergeCell ref="R8:R9"/>
    <mergeCell ref="Q6:Q7"/>
    <mergeCell ref="R6:R7"/>
    <mergeCell ref="S6:S7"/>
    <mergeCell ref="T6:T7"/>
    <mergeCell ref="I5:J5"/>
    <mergeCell ref="L5:M5"/>
    <mergeCell ref="I6:I7"/>
    <mergeCell ref="J6:J7"/>
    <mergeCell ref="K6:K7"/>
    <mergeCell ref="L6:M7"/>
    <mergeCell ref="N6:N7"/>
    <mergeCell ref="O6:O7"/>
    <mergeCell ref="P6:P7"/>
    <mergeCell ref="O5:T5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28"/>
  <sheetViews>
    <sheetView workbookViewId="0">
      <selection activeCell="W19" sqref="W19:W20"/>
    </sheetView>
  </sheetViews>
  <sheetFormatPr baseColWidth="10" defaultRowHeight="15" x14ac:dyDescent="0.25"/>
  <sheetData>
    <row r="1" spans="1:23" ht="36.75" customHeight="1" x14ac:dyDescent="0.25">
      <c r="A1" s="788" t="s">
        <v>494</v>
      </c>
      <c r="B1" s="789"/>
      <c r="C1" s="789"/>
      <c r="D1" s="789"/>
      <c r="E1" s="789"/>
      <c r="F1" s="789"/>
      <c r="G1" s="789"/>
      <c r="H1" s="789"/>
      <c r="I1" s="789"/>
      <c r="J1" s="789"/>
      <c r="K1" s="789"/>
      <c r="L1" s="789"/>
      <c r="M1" s="789"/>
      <c r="N1" s="789"/>
      <c r="O1" s="789"/>
      <c r="P1" s="789"/>
      <c r="Q1" s="789"/>
      <c r="R1" s="789"/>
      <c r="S1" s="789"/>
      <c r="T1" s="789"/>
      <c r="U1" s="789"/>
      <c r="V1" s="789"/>
      <c r="W1" s="789"/>
    </row>
    <row r="3" spans="1:23" ht="15.75" thickBot="1" x14ac:dyDescent="0.3"/>
    <row r="4" spans="1:23" ht="59.25" customHeight="1" thickBot="1" x14ac:dyDescent="0.3">
      <c r="L4" s="780" t="s">
        <v>103</v>
      </c>
      <c r="M4" s="781"/>
      <c r="N4" s="115" t="s">
        <v>491</v>
      </c>
      <c r="O4" s="782" t="s">
        <v>82</v>
      </c>
      <c r="P4" s="783"/>
      <c r="Q4" s="116" t="s">
        <v>102</v>
      </c>
      <c r="R4" s="786" t="s">
        <v>83</v>
      </c>
      <c r="S4" s="787"/>
      <c r="T4" s="787"/>
      <c r="U4" s="787"/>
      <c r="V4" s="787"/>
      <c r="W4" s="787"/>
    </row>
    <row r="5" spans="1:23" ht="15" customHeight="1" x14ac:dyDescent="0.25">
      <c r="L5" s="784"/>
      <c r="M5" s="410"/>
      <c r="N5" s="385">
        <v>1</v>
      </c>
      <c r="O5" s="412" t="s">
        <v>492</v>
      </c>
      <c r="P5" s="339"/>
      <c r="Q5" s="414">
        <v>1</v>
      </c>
      <c r="R5" s="410"/>
      <c r="S5" s="385" t="s">
        <v>484</v>
      </c>
      <c r="T5" s="387">
        <f>(1*L5)</f>
        <v>0</v>
      </c>
      <c r="U5" s="774"/>
      <c r="V5" s="776"/>
      <c r="W5" s="778"/>
    </row>
    <row r="6" spans="1:23" ht="46.5" customHeight="1" thickBot="1" x14ac:dyDescent="0.3">
      <c r="L6" s="785"/>
      <c r="M6" s="411"/>
      <c r="N6" s="386"/>
      <c r="O6" s="413"/>
      <c r="P6" s="341"/>
      <c r="Q6" s="415"/>
      <c r="R6" s="411"/>
      <c r="S6" s="386"/>
      <c r="T6" s="302"/>
      <c r="U6" s="775"/>
      <c r="V6" s="777"/>
      <c r="W6" s="779"/>
    </row>
    <row r="7" spans="1:23" x14ac:dyDescent="0.25">
      <c r="L7" s="784"/>
      <c r="M7" s="410"/>
      <c r="N7" s="385">
        <v>4</v>
      </c>
      <c r="O7" s="412" t="s">
        <v>496</v>
      </c>
      <c r="P7" s="339"/>
      <c r="Q7" s="414">
        <v>1</v>
      </c>
      <c r="R7" s="410"/>
      <c r="S7" s="385" t="s">
        <v>484</v>
      </c>
      <c r="T7" s="387">
        <f>(1*L7)</f>
        <v>0</v>
      </c>
      <c r="U7" s="774"/>
      <c r="V7" s="776" t="s">
        <v>495</v>
      </c>
      <c r="W7" s="778">
        <f>(2*L7)</f>
        <v>0</v>
      </c>
    </row>
    <row r="8" spans="1:23" ht="45" customHeight="1" thickBot="1" x14ac:dyDescent="0.3">
      <c r="L8" s="785"/>
      <c r="M8" s="411"/>
      <c r="N8" s="386"/>
      <c r="O8" s="413"/>
      <c r="P8" s="341"/>
      <c r="Q8" s="415"/>
      <c r="R8" s="411"/>
      <c r="S8" s="386"/>
      <c r="T8" s="302"/>
      <c r="U8" s="775"/>
      <c r="V8" s="777"/>
      <c r="W8" s="779"/>
    </row>
    <row r="9" spans="1:23" x14ac:dyDescent="0.25">
      <c r="L9" s="784"/>
      <c r="M9" s="410"/>
      <c r="N9" s="385">
        <v>8</v>
      </c>
      <c r="O9" s="412" t="s">
        <v>497</v>
      </c>
      <c r="P9" s="339"/>
      <c r="Q9" s="414">
        <v>1</v>
      </c>
      <c r="R9" s="410"/>
      <c r="S9" s="385" t="s">
        <v>484</v>
      </c>
      <c r="T9" s="387">
        <f>(1*L9)</f>
        <v>0</v>
      </c>
      <c r="U9" s="774"/>
      <c r="V9" s="776" t="s">
        <v>498</v>
      </c>
      <c r="W9" s="778">
        <f>(2*L9)</f>
        <v>0</v>
      </c>
    </row>
    <row r="10" spans="1:23" ht="45.75" customHeight="1" thickBot="1" x14ac:dyDescent="0.3">
      <c r="L10" s="785"/>
      <c r="M10" s="411"/>
      <c r="N10" s="386"/>
      <c r="O10" s="413"/>
      <c r="P10" s="341"/>
      <c r="Q10" s="415"/>
      <c r="R10" s="411"/>
      <c r="S10" s="386"/>
      <c r="T10" s="302"/>
      <c r="U10" s="775"/>
      <c r="V10" s="777"/>
      <c r="W10" s="779"/>
    </row>
    <row r="11" spans="1:23" x14ac:dyDescent="0.25">
      <c r="L11" s="784"/>
      <c r="M11" s="410"/>
      <c r="N11" s="385">
        <v>14</v>
      </c>
      <c r="O11" s="412" t="s">
        <v>580</v>
      </c>
      <c r="P11" s="339"/>
      <c r="Q11" s="414">
        <v>1</v>
      </c>
      <c r="R11" s="410"/>
      <c r="S11" s="385" t="s">
        <v>484</v>
      </c>
      <c r="T11" s="387">
        <f>(1*L11)</f>
        <v>0</v>
      </c>
      <c r="U11" s="774"/>
      <c r="V11" s="776"/>
      <c r="W11" s="778"/>
    </row>
    <row r="12" spans="1:23" ht="45.75" customHeight="1" thickBot="1" x14ac:dyDescent="0.3">
      <c r="L12" s="785"/>
      <c r="M12" s="411"/>
      <c r="N12" s="386"/>
      <c r="O12" s="413"/>
      <c r="P12" s="341"/>
      <c r="Q12" s="415"/>
      <c r="R12" s="411"/>
      <c r="S12" s="386"/>
      <c r="T12" s="302"/>
      <c r="U12" s="775"/>
      <c r="V12" s="777"/>
      <c r="W12" s="779"/>
    </row>
    <row r="13" spans="1:23" x14ac:dyDescent="0.25">
      <c r="L13" s="784"/>
      <c r="M13" s="410"/>
      <c r="N13" s="385">
        <v>16</v>
      </c>
      <c r="O13" s="412" t="s">
        <v>581</v>
      </c>
      <c r="P13" s="339"/>
      <c r="Q13" s="414">
        <v>1</v>
      </c>
      <c r="R13" s="410"/>
      <c r="S13" s="385" t="s">
        <v>582</v>
      </c>
      <c r="T13" s="387">
        <f>(1*L13)</f>
        <v>0</v>
      </c>
      <c r="U13" s="774"/>
      <c r="V13" s="776"/>
      <c r="W13" s="778"/>
    </row>
    <row r="14" spans="1:23" ht="46.5" customHeight="1" thickBot="1" x14ac:dyDescent="0.3">
      <c r="L14" s="785"/>
      <c r="M14" s="411"/>
      <c r="N14" s="386"/>
      <c r="O14" s="413"/>
      <c r="P14" s="341"/>
      <c r="Q14" s="415"/>
      <c r="R14" s="411"/>
      <c r="S14" s="386"/>
      <c r="T14" s="302"/>
      <c r="U14" s="775"/>
      <c r="V14" s="777"/>
      <c r="W14" s="779"/>
    </row>
    <row r="15" spans="1:23" x14ac:dyDescent="0.25">
      <c r="L15" s="784"/>
      <c r="M15" s="410"/>
      <c r="N15" s="385">
        <v>18</v>
      </c>
      <c r="O15" s="412" t="s">
        <v>583</v>
      </c>
      <c r="P15" s="339"/>
      <c r="Q15" s="414">
        <v>1</v>
      </c>
      <c r="R15" s="410"/>
      <c r="S15" s="385" t="s">
        <v>582</v>
      </c>
      <c r="T15" s="387">
        <f>(1*L15)</f>
        <v>0</v>
      </c>
      <c r="U15" s="774"/>
      <c r="V15" s="776"/>
      <c r="W15" s="778"/>
    </row>
    <row r="16" spans="1:23" ht="46.5" customHeight="1" thickBot="1" x14ac:dyDescent="0.3">
      <c r="L16" s="785"/>
      <c r="M16" s="411"/>
      <c r="N16" s="386"/>
      <c r="O16" s="413"/>
      <c r="P16" s="341"/>
      <c r="Q16" s="415"/>
      <c r="R16" s="411"/>
      <c r="S16" s="386"/>
      <c r="T16" s="302"/>
      <c r="U16" s="775"/>
      <c r="V16" s="777"/>
      <c r="W16" s="779"/>
    </row>
    <row r="17" spans="12:23" x14ac:dyDescent="0.25">
      <c r="L17" s="784"/>
      <c r="M17" s="410"/>
      <c r="N17" s="385">
        <v>19</v>
      </c>
      <c r="O17" s="412" t="s">
        <v>584</v>
      </c>
      <c r="P17" s="339"/>
      <c r="Q17" s="414"/>
      <c r="R17" s="410"/>
      <c r="S17" s="385" t="s">
        <v>585</v>
      </c>
      <c r="T17" s="387">
        <f>(1*L17)</f>
        <v>0</v>
      </c>
      <c r="U17" s="774"/>
      <c r="V17" s="776" t="s">
        <v>586</v>
      </c>
      <c r="W17" s="778">
        <f>(1*L17)</f>
        <v>0</v>
      </c>
    </row>
    <row r="18" spans="12:23" ht="33" customHeight="1" thickBot="1" x14ac:dyDescent="0.3">
      <c r="L18" s="785"/>
      <c r="M18" s="411"/>
      <c r="N18" s="386"/>
      <c r="O18" s="413"/>
      <c r="P18" s="341"/>
      <c r="Q18" s="415"/>
      <c r="R18" s="411"/>
      <c r="S18" s="386"/>
      <c r="T18" s="302"/>
      <c r="U18" s="775"/>
      <c r="V18" s="777"/>
      <c r="W18" s="779"/>
    </row>
    <row r="19" spans="12:23" x14ac:dyDescent="0.25">
      <c r="L19" s="784"/>
      <c r="M19" s="410"/>
      <c r="N19" s="385"/>
      <c r="O19" s="412"/>
      <c r="P19" s="339"/>
      <c r="Q19" s="414"/>
      <c r="R19" s="410"/>
      <c r="S19" s="385"/>
      <c r="T19" s="387"/>
      <c r="U19" s="774"/>
      <c r="V19" s="776"/>
      <c r="W19" s="778"/>
    </row>
    <row r="20" spans="12:23" ht="15.75" thickBot="1" x14ac:dyDescent="0.3">
      <c r="L20" s="785"/>
      <c r="M20" s="411"/>
      <c r="N20" s="386"/>
      <c r="O20" s="413"/>
      <c r="P20" s="341"/>
      <c r="Q20" s="415"/>
      <c r="R20" s="411"/>
      <c r="S20" s="386"/>
      <c r="T20" s="302"/>
      <c r="U20" s="775"/>
      <c r="V20" s="777"/>
      <c r="W20" s="779"/>
    </row>
    <row r="21" spans="12:23" x14ac:dyDescent="0.25">
      <c r="L21" s="784"/>
      <c r="M21" s="410"/>
      <c r="N21" s="385"/>
      <c r="O21" s="412"/>
      <c r="P21" s="339"/>
      <c r="Q21" s="414"/>
      <c r="R21" s="410"/>
      <c r="S21" s="385"/>
      <c r="T21" s="387"/>
      <c r="U21" s="774"/>
      <c r="V21" s="776"/>
      <c r="W21" s="778"/>
    </row>
    <row r="22" spans="12:23" ht="15.75" thickBot="1" x14ac:dyDescent="0.3">
      <c r="L22" s="785"/>
      <c r="M22" s="411"/>
      <c r="N22" s="386"/>
      <c r="O22" s="413"/>
      <c r="P22" s="341"/>
      <c r="Q22" s="415"/>
      <c r="R22" s="411"/>
      <c r="S22" s="386"/>
      <c r="T22" s="302"/>
      <c r="U22" s="775"/>
      <c r="V22" s="777"/>
      <c r="W22" s="779"/>
    </row>
    <row r="23" spans="12:23" x14ac:dyDescent="0.25">
      <c r="L23" s="784"/>
      <c r="M23" s="410"/>
      <c r="N23" s="385"/>
      <c r="O23" s="412"/>
      <c r="P23" s="339"/>
      <c r="Q23" s="414"/>
      <c r="R23" s="410"/>
      <c r="S23" s="418"/>
      <c r="T23" s="387"/>
      <c r="U23" s="774"/>
      <c r="V23" s="776"/>
      <c r="W23" s="778"/>
    </row>
    <row r="24" spans="12:23" ht="15.75" thickBot="1" x14ac:dyDescent="0.3">
      <c r="L24" s="785"/>
      <c r="M24" s="411"/>
      <c r="N24" s="386"/>
      <c r="O24" s="413"/>
      <c r="P24" s="341"/>
      <c r="Q24" s="415"/>
      <c r="R24" s="411"/>
      <c r="S24" s="419"/>
      <c r="T24" s="302"/>
      <c r="U24" s="775"/>
      <c r="V24" s="777"/>
      <c r="W24" s="779"/>
    </row>
    <row r="25" spans="12:23" x14ac:dyDescent="0.25">
      <c r="L25" s="784"/>
      <c r="M25" s="410"/>
      <c r="N25" s="385"/>
      <c r="O25" s="412"/>
      <c r="P25" s="339"/>
      <c r="Q25" s="414"/>
      <c r="R25" s="410"/>
      <c r="S25" s="385"/>
      <c r="T25" s="387"/>
      <c r="U25" s="774"/>
      <c r="V25" s="776"/>
      <c r="W25" s="778"/>
    </row>
    <row r="26" spans="12:23" ht="15.75" thickBot="1" x14ac:dyDescent="0.3">
      <c r="L26" s="785"/>
      <c r="M26" s="411"/>
      <c r="N26" s="386"/>
      <c r="O26" s="413"/>
      <c r="P26" s="341"/>
      <c r="Q26" s="415"/>
      <c r="R26" s="411"/>
      <c r="S26" s="386"/>
      <c r="T26" s="302"/>
      <c r="U26" s="775"/>
      <c r="V26" s="777"/>
      <c r="W26" s="779"/>
    </row>
    <row r="27" spans="12:23" x14ac:dyDescent="0.25">
      <c r="L27" s="784"/>
      <c r="M27" s="410"/>
      <c r="N27" s="385"/>
      <c r="O27" s="412"/>
      <c r="P27" s="339"/>
      <c r="Q27" s="414"/>
      <c r="R27" s="410"/>
      <c r="S27" s="385"/>
      <c r="T27" s="387"/>
      <c r="U27" s="774"/>
      <c r="V27" s="776"/>
      <c r="W27" s="778"/>
    </row>
    <row r="28" spans="12:23" ht="15.75" thickBot="1" x14ac:dyDescent="0.3">
      <c r="L28" s="785"/>
      <c r="M28" s="411"/>
      <c r="N28" s="386"/>
      <c r="O28" s="413"/>
      <c r="P28" s="341"/>
      <c r="Q28" s="415"/>
      <c r="R28" s="411"/>
      <c r="S28" s="386"/>
      <c r="T28" s="302"/>
      <c r="U28" s="775"/>
      <c r="V28" s="777"/>
      <c r="W28" s="779"/>
    </row>
  </sheetData>
  <mergeCells count="136">
    <mergeCell ref="A1:W1"/>
    <mergeCell ref="R27:R28"/>
    <mergeCell ref="S27:S28"/>
    <mergeCell ref="T27:T28"/>
    <mergeCell ref="U27:U28"/>
    <mergeCell ref="V27:V28"/>
    <mergeCell ref="W27:W28"/>
    <mergeCell ref="L27:L28"/>
    <mergeCell ref="M27:M28"/>
    <mergeCell ref="N27:N28"/>
    <mergeCell ref="O27:P28"/>
    <mergeCell ref="Q27:Q28"/>
    <mergeCell ref="V25:V26"/>
    <mergeCell ref="W25:W26"/>
    <mergeCell ref="L25:L26"/>
    <mergeCell ref="M25:M26"/>
    <mergeCell ref="N25:N26"/>
    <mergeCell ref="O25:P26"/>
    <mergeCell ref="Q25:Q26"/>
    <mergeCell ref="R25:R26"/>
    <mergeCell ref="S25:S26"/>
    <mergeCell ref="T25:T26"/>
    <mergeCell ref="U25:U26"/>
    <mergeCell ref="T23:T24"/>
    <mergeCell ref="U23:U24"/>
    <mergeCell ref="V23:V24"/>
    <mergeCell ref="W23:W24"/>
    <mergeCell ref="L23:L24"/>
    <mergeCell ref="M23:M24"/>
    <mergeCell ref="N23:N24"/>
    <mergeCell ref="O23:P24"/>
    <mergeCell ref="Q23:Q24"/>
    <mergeCell ref="R23:R24"/>
    <mergeCell ref="S23:S24"/>
    <mergeCell ref="R21:R22"/>
    <mergeCell ref="S21:S22"/>
    <mergeCell ref="T21:T22"/>
    <mergeCell ref="U21:U22"/>
    <mergeCell ref="V21:V22"/>
    <mergeCell ref="W21:W22"/>
    <mergeCell ref="L21:L22"/>
    <mergeCell ref="M21:M22"/>
    <mergeCell ref="N21:N22"/>
    <mergeCell ref="O21:P22"/>
    <mergeCell ref="Q21:Q22"/>
    <mergeCell ref="V19:V20"/>
    <mergeCell ref="W19:W20"/>
    <mergeCell ref="L19:L20"/>
    <mergeCell ref="M19:M20"/>
    <mergeCell ref="N19:N20"/>
    <mergeCell ref="O19:P20"/>
    <mergeCell ref="Q19:Q20"/>
    <mergeCell ref="R19:R20"/>
    <mergeCell ref="S19:S20"/>
    <mergeCell ref="T19:T20"/>
    <mergeCell ref="U19:U20"/>
    <mergeCell ref="T17:T18"/>
    <mergeCell ref="U17:U18"/>
    <mergeCell ref="V17:V18"/>
    <mergeCell ref="W17:W18"/>
    <mergeCell ref="L17:L18"/>
    <mergeCell ref="M17:M18"/>
    <mergeCell ref="N17:N18"/>
    <mergeCell ref="O17:P18"/>
    <mergeCell ref="Q17:Q18"/>
    <mergeCell ref="R17:R18"/>
    <mergeCell ref="S17:S18"/>
    <mergeCell ref="R15:R16"/>
    <mergeCell ref="S15:S16"/>
    <mergeCell ref="T15:T16"/>
    <mergeCell ref="U15:U16"/>
    <mergeCell ref="V15:V16"/>
    <mergeCell ref="W15:W16"/>
    <mergeCell ref="L15:L16"/>
    <mergeCell ref="M15:M16"/>
    <mergeCell ref="N15:N16"/>
    <mergeCell ref="O15:P16"/>
    <mergeCell ref="Q15:Q16"/>
    <mergeCell ref="V13:V14"/>
    <mergeCell ref="W13:W14"/>
    <mergeCell ref="L13:L14"/>
    <mergeCell ref="M13:M14"/>
    <mergeCell ref="N13:N14"/>
    <mergeCell ref="O13:P14"/>
    <mergeCell ref="Q13:Q14"/>
    <mergeCell ref="R13:R14"/>
    <mergeCell ref="S13:S14"/>
    <mergeCell ref="T13:T14"/>
    <mergeCell ref="U13:U14"/>
    <mergeCell ref="T11:T12"/>
    <mergeCell ref="U11:U12"/>
    <mergeCell ref="V11:V12"/>
    <mergeCell ref="W11:W12"/>
    <mergeCell ref="L11:L12"/>
    <mergeCell ref="M11:M12"/>
    <mergeCell ref="N11:N12"/>
    <mergeCell ref="O11:P12"/>
    <mergeCell ref="Q11:Q12"/>
    <mergeCell ref="R11:R12"/>
    <mergeCell ref="S11:S12"/>
    <mergeCell ref="R9:R10"/>
    <mergeCell ref="S9:S10"/>
    <mergeCell ref="T9:T10"/>
    <mergeCell ref="U9:U10"/>
    <mergeCell ref="V9:V10"/>
    <mergeCell ref="W9:W10"/>
    <mergeCell ref="L9:L10"/>
    <mergeCell ref="M9:M10"/>
    <mergeCell ref="N9:N10"/>
    <mergeCell ref="O9:P10"/>
    <mergeCell ref="Q9:Q10"/>
    <mergeCell ref="V7:V8"/>
    <mergeCell ref="W7:W8"/>
    <mergeCell ref="L7:L8"/>
    <mergeCell ref="M7:M8"/>
    <mergeCell ref="N7:N8"/>
    <mergeCell ref="O7:P8"/>
    <mergeCell ref="Q7:Q8"/>
    <mergeCell ref="R7:R8"/>
    <mergeCell ref="S7:S8"/>
    <mergeCell ref="T7:T8"/>
    <mergeCell ref="U7:U8"/>
    <mergeCell ref="T5:T6"/>
    <mergeCell ref="U5:U6"/>
    <mergeCell ref="V5:V6"/>
    <mergeCell ref="W5:W6"/>
    <mergeCell ref="L4:M4"/>
    <mergeCell ref="O4:P4"/>
    <mergeCell ref="L5:L6"/>
    <mergeCell ref="M5:M6"/>
    <mergeCell ref="N5:N6"/>
    <mergeCell ref="O5:P6"/>
    <mergeCell ref="Q5:Q6"/>
    <mergeCell ref="R5:R6"/>
    <mergeCell ref="S5:S6"/>
    <mergeCell ref="R4:W4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46"/>
  <sheetViews>
    <sheetView topLeftCell="A18" workbookViewId="0">
      <selection activeCell="G31" sqref="G31:G32"/>
    </sheetView>
  </sheetViews>
  <sheetFormatPr baseColWidth="10" defaultRowHeight="15" x14ac:dyDescent="0.25"/>
  <sheetData>
    <row r="1" spans="1:18" ht="37.5" customHeight="1" x14ac:dyDescent="0.25">
      <c r="A1" s="790" t="s">
        <v>319</v>
      </c>
      <c r="B1" s="791"/>
      <c r="C1" s="791"/>
      <c r="D1" s="791"/>
      <c r="E1" s="791"/>
      <c r="F1" s="791"/>
      <c r="G1" s="791"/>
      <c r="H1" s="791"/>
      <c r="I1" s="791"/>
      <c r="J1" s="791"/>
      <c r="K1" s="791"/>
      <c r="L1" s="791"/>
      <c r="M1" s="791"/>
      <c r="N1" s="791"/>
      <c r="O1" s="791"/>
      <c r="P1" s="791"/>
      <c r="Q1" s="791"/>
      <c r="R1" s="791"/>
    </row>
    <row r="18" spans="1:18" x14ac:dyDescent="0.25">
      <c r="J18" t="s">
        <v>501</v>
      </c>
    </row>
    <row r="21" spans="1:18" ht="15.75" thickBot="1" x14ac:dyDescent="0.3"/>
    <row r="22" spans="1:18" ht="50.25" customHeight="1" thickBot="1" x14ac:dyDescent="0.3">
      <c r="A22" s="792" t="s">
        <v>103</v>
      </c>
      <c r="B22" s="793"/>
      <c r="C22" s="119" t="s">
        <v>499</v>
      </c>
      <c r="D22" s="794" t="s">
        <v>82</v>
      </c>
      <c r="E22" s="795"/>
      <c r="F22" s="120" t="s">
        <v>102</v>
      </c>
      <c r="G22" s="804" t="s">
        <v>83</v>
      </c>
      <c r="H22" s="805"/>
      <c r="I22" s="805"/>
      <c r="J22" s="805"/>
      <c r="K22" s="805"/>
      <c r="L22" s="805"/>
      <c r="M22" s="805"/>
      <c r="N22" s="805"/>
      <c r="O22" s="805"/>
      <c r="P22" s="805"/>
      <c r="Q22" s="805"/>
      <c r="R22" s="805"/>
    </row>
    <row r="23" spans="1:18" x14ac:dyDescent="0.25">
      <c r="A23" s="796"/>
      <c r="B23" s="410"/>
      <c r="C23" s="385" t="s">
        <v>108</v>
      </c>
      <c r="D23" s="412" t="s">
        <v>364</v>
      </c>
      <c r="E23" s="339"/>
      <c r="F23" s="414">
        <v>20</v>
      </c>
      <c r="G23" s="410"/>
      <c r="H23" s="385" t="s">
        <v>64</v>
      </c>
      <c r="I23" s="387">
        <v>40</v>
      </c>
      <c r="J23" s="798"/>
      <c r="K23" s="800" t="s">
        <v>368</v>
      </c>
      <c r="L23" s="802">
        <v>40</v>
      </c>
      <c r="M23" s="410"/>
      <c r="N23" s="385"/>
      <c r="O23" s="387"/>
      <c r="P23" s="798"/>
      <c r="Q23" s="800"/>
      <c r="R23" s="802"/>
    </row>
    <row r="24" spans="1:18" ht="45" customHeight="1" thickBot="1" x14ac:dyDescent="0.3">
      <c r="A24" s="797"/>
      <c r="B24" s="411"/>
      <c r="C24" s="422"/>
      <c r="D24" s="413"/>
      <c r="E24" s="341"/>
      <c r="F24" s="415"/>
      <c r="G24" s="411"/>
      <c r="H24" s="386"/>
      <c r="I24" s="302"/>
      <c r="J24" s="799"/>
      <c r="K24" s="801"/>
      <c r="L24" s="803"/>
      <c r="M24" s="411"/>
      <c r="N24" s="386"/>
      <c r="O24" s="302"/>
      <c r="P24" s="799"/>
      <c r="Q24" s="801"/>
      <c r="R24" s="803"/>
    </row>
    <row r="25" spans="1:18" x14ac:dyDescent="0.25">
      <c r="A25" s="796"/>
      <c r="B25" s="410"/>
      <c r="C25" s="422"/>
      <c r="D25" s="412" t="s">
        <v>500</v>
      </c>
      <c r="E25" s="339"/>
      <c r="F25" s="414">
        <v>20</v>
      </c>
      <c r="G25" s="410"/>
      <c r="H25" s="385" t="s">
        <v>64</v>
      </c>
      <c r="I25" s="387">
        <v>20</v>
      </c>
      <c r="J25" s="798"/>
      <c r="K25" s="800" t="s">
        <v>368</v>
      </c>
      <c r="L25" s="802">
        <v>20</v>
      </c>
      <c r="M25" s="410"/>
      <c r="N25" s="385"/>
      <c r="O25" s="387"/>
      <c r="P25" s="798"/>
      <c r="Q25" s="800"/>
      <c r="R25" s="802"/>
    </row>
    <row r="26" spans="1:18" ht="48" customHeight="1" thickBot="1" x14ac:dyDescent="0.3">
      <c r="A26" s="797"/>
      <c r="B26" s="411"/>
      <c r="C26" s="422"/>
      <c r="D26" s="413"/>
      <c r="E26" s="341"/>
      <c r="F26" s="415"/>
      <c r="G26" s="411"/>
      <c r="H26" s="386"/>
      <c r="I26" s="302"/>
      <c r="J26" s="799"/>
      <c r="K26" s="801"/>
      <c r="L26" s="803"/>
      <c r="M26" s="411"/>
      <c r="N26" s="386"/>
      <c r="O26" s="302"/>
      <c r="P26" s="799"/>
      <c r="Q26" s="801"/>
      <c r="R26" s="803"/>
    </row>
    <row r="27" spans="1:18" x14ac:dyDescent="0.25">
      <c r="A27" s="796"/>
      <c r="B27" s="410"/>
      <c r="C27" s="422"/>
      <c r="D27" s="412"/>
      <c r="E27" s="339"/>
      <c r="F27" s="414"/>
      <c r="G27" s="410"/>
      <c r="H27" s="385"/>
      <c r="I27" s="387"/>
      <c r="J27" s="798"/>
      <c r="K27" s="800"/>
      <c r="L27" s="802"/>
      <c r="M27" s="410"/>
      <c r="N27" s="385"/>
      <c r="O27" s="387"/>
      <c r="P27" s="798"/>
      <c r="Q27" s="800"/>
      <c r="R27" s="802"/>
    </row>
    <row r="28" spans="1:18" ht="48.75" customHeight="1" thickBot="1" x14ac:dyDescent="0.3">
      <c r="A28" s="797"/>
      <c r="B28" s="411"/>
      <c r="C28" s="422"/>
      <c r="D28" s="413"/>
      <c r="E28" s="341"/>
      <c r="F28" s="415"/>
      <c r="G28" s="411"/>
      <c r="H28" s="386"/>
      <c r="I28" s="302"/>
      <c r="J28" s="799"/>
      <c r="K28" s="801"/>
      <c r="L28" s="803"/>
      <c r="M28" s="411"/>
      <c r="N28" s="386"/>
      <c r="O28" s="302"/>
      <c r="P28" s="799"/>
      <c r="Q28" s="801"/>
      <c r="R28" s="803"/>
    </row>
    <row r="29" spans="1:18" x14ac:dyDescent="0.25">
      <c r="A29" s="796"/>
      <c r="B29" s="410"/>
      <c r="C29" s="422"/>
      <c r="D29" s="412"/>
      <c r="E29" s="339"/>
      <c r="F29" s="414"/>
      <c r="G29" s="410"/>
      <c r="H29" s="385"/>
      <c r="I29" s="387"/>
      <c r="J29" s="798"/>
      <c r="K29" s="800"/>
      <c r="L29" s="802"/>
      <c r="M29" s="410"/>
      <c r="N29" s="385"/>
      <c r="O29" s="387"/>
      <c r="P29" s="798"/>
      <c r="Q29" s="800"/>
      <c r="R29" s="802"/>
    </row>
    <row r="30" spans="1:18" ht="45" customHeight="1" thickBot="1" x14ac:dyDescent="0.3">
      <c r="A30" s="797"/>
      <c r="B30" s="411"/>
      <c r="C30" s="422"/>
      <c r="D30" s="413"/>
      <c r="E30" s="341"/>
      <c r="F30" s="415"/>
      <c r="G30" s="411"/>
      <c r="H30" s="386"/>
      <c r="I30" s="302"/>
      <c r="J30" s="799"/>
      <c r="K30" s="801"/>
      <c r="L30" s="803"/>
      <c r="M30" s="411"/>
      <c r="N30" s="386"/>
      <c r="O30" s="302"/>
      <c r="P30" s="799"/>
      <c r="Q30" s="801"/>
      <c r="R30" s="803"/>
    </row>
    <row r="31" spans="1:18" x14ac:dyDescent="0.25">
      <c r="A31" s="796"/>
      <c r="B31" s="410"/>
      <c r="C31" s="422"/>
      <c r="D31" s="412"/>
      <c r="E31" s="339"/>
      <c r="F31" s="414"/>
      <c r="G31" s="410"/>
      <c r="H31" s="385"/>
      <c r="I31" s="387"/>
      <c r="J31" s="798"/>
      <c r="K31" s="800"/>
      <c r="L31" s="802"/>
      <c r="M31" s="410"/>
      <c r="N31" s="385"/>
      <c r="O31" s="387"/>
      <c r="P31" s="798"/>
      <c r="Q31" s="800"/>
      <c r="R31" s="802"/>
    </row>
    <row r="32" spans="1:18" ht="15.75" thickBot="1" x14ac:dyDescent="0.3">
      <c r="A32" s="797"/>
      <c r="B32" s="411"/>
      <c r="C32" s="422"/>
      <c r="D32" s="413"/>
      <c r="E32" s="341"/>
      <c r="F32" s="415"/>
      <c r="G32" s="411"/>
      <c r="H32" s="386"/>
      <c r="I32" s="302"/>
      <c r="J32" s="799"/>
      <c r="K32" s="801"/>
      <c r="L32" s="803"/>
      <c r="M32" s="411"/>
      <c r="N32" s="386"/>
      <c r="O32" s="302"/>
      <c r="P32" s="799"/>
      <c r="Q32" s="801"/>
      <c r="R32" s="803"/>
    </row>
    <row r="33" spans="1:18" x14ac:dyDescent="0.25">
      <c r="A33" s="796"/>
      <c r="B33" s="410"/>
      <c r="C33" s="422"/>
      <c r="D33" s="412"/>
      <c r="E33" s="339"/>
      <c r="F33" s="414"/>
      <c r="G33" s="410"/>
      <c r="H33" s="385"/>
      <c r="I33" s="387"/>
      <c r="J33" s="798"/>
      <c r="K33" s="800"/>
      <c r="L33" s="802"/>
      <c r="M33" s="410"/>
      <c r="N33" s="385"/>
      <c r="O33" s="387"/>
      <c r="P33" s="798"/>
      <c r="Q33" s="800"/>
      <c r="R33" s="802"/>
    </row>
    <row r="34" spans="1:18" ht="15.75" thickBot="1" x14ac:dyDescent="0.3">
      <c r="A34" s="797"/>
      <c r="B34" s="411"/>
      <c r="C34" s="422"/>
      <c r="D34" s="413"/>
      <c r="E34" s="341"/>
      <c r="F34" s="415"/>
      <c r="G34" s="411"/>
      <c r="H34" s="386"/>
      <c r="I34" s="302"/>
      <c r="J34" s="799"/>
      <c r="K34" s="801"/>
      <c r="L34" s="803"/>
      <c r="M34" s="411"/>
      <c r="N34" s="386"/>
      <c r="O34" s="302"/>
      <c r="P34" s="799"/>
      <c r="Q34" s="801"/>
      <c r="R34" s="803"/>
    </row>
    <row r="35" spans="1:18" x14ac:dyDescent="0.25">
      <c r="A35" s="796"/>
      <c r="B35" s="410"/>
      <c r="C35" s="422"/>
      <c r="D35" s="412"/>
      <c r="E35" s="339"/>
      <c r="F35" s="414"/>
      <c r="G35" s="410"/>
      <c r="H35" s="385"/>
      <c r="I35" s="387"/>
      <c r="J35" s="798"/>
      <c r="K35" s="800"/>
      <c r="L35" s="802"/>
      <c r="M35" s="410"/>
      <c r="N35" s="385"/>
      <c r="O35" s="387"/>
      <c r="P35" s="798"/>
      <c r="Q35" s="800"/>
      <c r="R35" s="802"/>
    </row>
    <row r="36" spans="1:18" ht="15.75" thickBot="1" x14ac:dyDescent="0.3">
      <c r="A36" s="797"/>
      <c r="B36" s="411"/>
      <c r="C36" s="422"/>
      <c r="D36" s="413"/>
      <c r="E36" s="341"/>
      <c r="F36" s="415"/>
      <c r="G36" s="411"/>
      <c r="H36" s="386"/>
      <c r="I36" s="302"/>
      <c r="J36" s="799"/>
      <c r="K36" s="801"/>
      <c r="L36" s="803"/>
      <c r="M36" s="411"/>
      <c r="N36" s="386"/>
      <c r="O36" s="302"/>
      <c r="P36" s="799"/>
      <c r="Q36" s="801"/>
      <c r="R36" s="803"/>
    </row>
    <row r="37" spans="1:18" x14ac:dyDescent="0.25">
      <c r="A37" s="796"/>
      <c r="B37" s="410"/>
      <c r="C37" s="422"/>
      <c r="D37" s="412"/>
      <c r="E37" s="339"/>
      <c r="F37" s="414"/>
      <c r="G37" s="410"/>
      <c r="H37" s="385"/>
      <c r="I37" s="387"/>
      <c r="J37" s="798"/>
      <c r="K37" s="800"/>
      <c r="L37" s="802"/>
      <c r="M37" s="410"/>
      <c r="N37" s="385"/>
      <c r="O37" s="387"/>
      <c r="P37" s="798"/>
      <c r="Q37" s="800"/>
      <c r="R37" s="802"/>
    </row>
    <row r="38" spans="1:18" ht="15.75" thickBot="1" x14ac:dyDescent="0.3">
      <c r="A38" s="797"/>
      <c r="B38" s="411"/>
      <c r="C38" s="422"/>
      <c r="D38" s="413"/>
      <c r="E38" s="341"/>
      <c r="F38" s="415"/>
      <c r="G38" s="411"/>
      <c r="H38" s="386"/>
      <c r="I38" s="302"/>
      <c r="J38" s="799"/>
      <c r="K38" s="801"/>
      <c r="L38" s="803"/>
      <c r="M38" s="411"/>
      <c r="N38" s="386"/>
      <c r="O38" s="302"/>
      <c r="P38" s="799"/>
      <c r="Q38" s="801"/>
      <c r="R38" s="803"/>
    </row>
    <row r="39" spans="1:18" x14ac:dyDescent="0.25">
      <c r="A39" s="796"/>
      <c r="B39" s="410"/>
      <c r="C39" s="422"/>
      <c r="D39" s="412"/>
      <c r="E39" s="339"/>
      <c r="F39" s="414"/>
      <c r="G39" s="410"/>
      <c r="H39" s="385"/>
      <c r="I39" s="387"/>
      <c r="J39" s="798"/>
      <c r="K39" s="800"/>
      <c r="L39" s="802"/>
      <c r="M39" s="410"/>
      <c r="N39" s="385"/>
      <c r="O39" s="387"/>
      <c r="P39" s="798"/>
      <c r="Q39" s="800"/>
      <c r="R39" s="802"/>
    </row>
    <row r="40" spans="1:18" ht="15.75" thickBot="1" x14ac:dyDescent="0.3">
      <c r="A40" s="797"/>
      <c r="B40" s="411"/>
      <c r="C40" s="422"/>
      <c r="D40" s="413"/>
      <c r="E40" s="341"/>
      <c r="F40" s="415"/>
      <c r="G40" s="411"/>
      <c r="H40" s="386"/>
      <c r="I40" s="302"/>
      <c r="J40" s="799"/>
      <c r="K40" s="801"/>
      <c r="L40" s="803"/>
      <c r="M40" s="411"/>
      <c r="N40" s="386"/>
      <c r="O40" s="302"/>
      <c r="P40" s="799"/>
      <c r="Q40" s="801"/>
      <c r="R40" s="803"/>
    </row>
    <row r="41" spans="1:18" x14ac:dyDescent="0.25">
      <c r="A41" s="796"/>
      <c r="B41" s="410"/>
      <c r="C41" s="422"/>
      <c r="D41" s="412"/>
      <c r="E41" s="339"/>
      <c r="F41" s="414"/>
      <c r="G41" s="410"/>
      <c r="H41" s="385"/>
      <c r="I41" s="387"/>
      <c r="J41" s="798"/>
      <c r="K41" s="800"/>
      <c r="L41" s="802"/>
      <c r="M41" s="410"/>
      <c r="N41" s="385"/>
      <c r="O41" s="387"/>
      <c r="P41" s="798"/>
      <c r="Q41" s="800"/>
      <c r="R41" s="802"/>
    </row>
    <row r="42" spans="1:18" ht="15.75" thickBot="1" x14ac:dyDescent="0.3">
      <c r="A42" s="797"/>
      <c r="B42" s="411"/>
      <c r="C42" s="422"/>
      <c r="D42" s="413"/>
      <c r="E42" s="341"/>
      <c r="F42" s="415"/>
      <c r="G42" s="411"/>
      <c r="H42" s="386"/>
      <c r="I42" s="302"/>
      <c r="J42" s="799"/>
      <c r="K42" s="801"/>
      <c r="L42" s="803"/>
      <c r="M42" s="411"/>
      <c r="N42" s="386"/>
      <c r="O42" s="302"/>
      <c r="P42" s="799"/>
      <c r="Q42" s="801"/>
      <c r="R42" s="803"/>
    </row>
    <row r="43" spans="1:18" x14ac:dyDescent="0.25">
      <c r="A43" s="796"/>
      <c r="B43" s="410"/>
      <c r="C43" s="422"/>
      <c r="D43" s="412"/>
      <c r="E43" s="339"/>
      <c r="F43" s="414"/>
      <c r="G43" s="410"/>
      <c r="H43" s="385"/>
      <c r="I43" s="387"/>
      <c r="J43" s="798"/>
      <c r="K43" s="800"/>
      <c r="L43" s="802"/>
      <c r="M43" s="410"/>
      <c r="N43" s="385"/>
      <c r="O43" s="387"/>
      <c r="P43" s="798"/>
      <c r="Q43" s="800"/>
      <c r="R43" s="802"/>
    </row>
    <row r="44" spans="1:18" ht="15.75" thickBot="1" x14ac:dyDescent="0.3">
      <c r="A44" s="797"/>
      <c r="B44" s="411"/>
      <c r="C44" s="422"/>
      <c r="D44" s="413"/>
      <c r="E44" s="341"/>
      <c r="F44" s="415"/>
      <c r="G44" s="411"/>
      <c r="H44" s="386"/>
      <c r="I44" s="302"/>
      <c r="J44" s="799"/>
      <c r="K44" s="801"/>
      <c r="L44" s="803"/>
      <c r="M44" s="411"/>
      <c r="N44" s="386"/>
      <c r="O44" s="302"/>
      <c r="P44" s="799"/>
      <c r="Q44" s="801"/>
      <c r="R44" s="803"/>
    </row>
    <row r="45" spans="1:18" x14ac:dyDescent="0.25">
      <c r="A45" s="796"/>
      <c r="B45" s="410"/>
      <c r="C45" s="422"/>
      <c r="D45" s="412"/>
      <c r="E45" s="339"/>
      <c r="F45" s="414"/>
      <c r="G45" s="410"/>
      <c r="H45" s="385"/>
      <c r="I45" s="387"/>
      <c r="J45" s="798"/>
      <c r="K45" s="800"/>
      <c r="L45" s="802"/>
      <c r="M45" s="410"/>
      <c r="N45" s="385"/>
      <c r="O45" s="387"/>
      <c r="P45" s="798"/>
      <c r="Q45" s="800"/>
      <c r="R45" s="802"/>
    </row>
    <row r="46" spans="1:18" ht="15.75" thickBot="1" x14ac:dyDescent="0.3">
      <c r="A46" s="797"/>
      <c r="B46" s="411"/>
      <c r="C46" s="386"/>
      <c r="D46" s="413"/>
      <c r="E46" s="341"/>
      <c r="F46" s="415"/>
      <c r="G46" s="411"/>
      <c r="H46" s="386"/>
      <c r="I46" s="302"/>
      <c r="J46" s="799"/>
      <c r="K46" s="801"/>
      <c r="L46" s="803"/>
      <c r="M46" s="411"/>
      <c r="N46" s="386"/>
      <c r="O46" s="302"/>
      <c r="P46" s="799"/>
      <c r="Q46" s="801"/>
      <c r="R46" s="803"/>
    </row>
  </sheetData>
  <mergeCells count="197">
    <mergeCell ref="Q45:Q46"/>
    <mergeCell ref="R45:R46"/>
    <mergeCell ref="G22:R22"/>
    <mergeCell ref="K45:K46"/>
    <mergeCell ref="L45:L46"/>
    <mergeCell ref="M45:M46"/>
    <mergeCell ref="N45:N46"/>
    <mergeCell ref="O45:O46"/>
    <mergeCell ref="P45:P46"/>
    <mergeCell ref="P43:P44"/>
    <mergeCell ref="Q43:Q44"/>
    <mergeCell ref="R43:R44"/>
    <mergeCell ref="M41:M42"/>
    <mergeCell ref="N41:N42"/>
    <mergeCell ref="O41:O42"/>
    <mergeCell ref="P41:P42"/>
    <mergeCell ref="Q41:Q42"/>
    <mergeCell ref="R41:R42"/>
    <mergeCell ref="G41:G42"/>
    <mergeCell ref="H41:H42"/>
    <mergeCell ref="I41:I42"/>
    <mergeCell ref="J41:J42"/>
    <mergeCell ref="K41:K42"/>
    <mergeCell ref="Q39:Q40"/>
    <mergeCell ref="A45:A46"/>
    <mergeCell ref="B45:B46"/>
    <mergeCell ref="D45:E46"/>
    <mergeCell ref="F45:F46"/>
    <mergeCell ref="G45:G46"/>
    <mergeCell ref="H45:H46"/>
    <mergeCell ref="I45:I46"/>
    <mergeCell ref="J45:J46"/>
    <mergeCell ref="O43:O44"/>
    <mergeCell ref="I43:I44"/>
    <mergeCell ref="J43:J44"/>
    <mergeCell ref="K43:K44"/>
    <mergeCell ref="L43:L44"/>
    <mergeCell ref="M43:M44"/>
    <mergeCell ref="N43:N44"/>
    <mergeCell ref="A43:A44"/>
    <mergeCell ref="B43:B44"/>
    <mergeCell ref="D43:E44"/>
    <mergeCell ref="F43:F44"/>
    <mergeCell ref="G43:G44"/>
    <mergeCell ref="H43:H44"/>
    <mergeCell ref="C23:C46"/>
    <mergeCell ref="L41:L42"/>
    <mergeCell ref="M35:M36"/>
    <mergeCell ref="R39:R40"/>
    <mergeCell ref="A41:A42"/>
    <mergeCell ref="B41:B42"/>
    <mergeCell ref="D41:E42"/>
    <mergeCell ref="F41:F42"/>
    <mergeCell ref="K39:K40"/>
    <mergeCell ref="L39:L40"/>
    <mergeCell ref="M39:M40"/>
    <mergeCell ref="N39:N40"/>
    <mergeCell ref="O39:O40"/>
    <mergeCell ref="P39:P40"/>
    <mergeCell ref="A39:A40"/>
    <mergeCell ref="B39:B40"/>
    <mergeCell ref="D39:E40"/>
    <mergeCell ref="F39:F40"/>
    <mergeCell ref="G39:G40"/>
    <mergeCell ref="H39:H40"/>
    <mergeCell ref="I39:I40"/>
    <mergeCell ref="J39:J40"/>
    <mergeCell ref="N35:N36"/>
    <mergeCell ref="O35:O36"/>
    <mergeCell ref="O37:O38"/>
    <mergeCell ref="P37:P38"/>
    <mergeCell ref="Q37:Q38"/>
    <mergeCell ref="R37:R38"/>
    <mergeCell ref="I37:I38"/>
    <mergeCell ref="J37:J38"/>
    <mergeCell ref="K37:K38"/>
    <mergeCell ref="L37:L38"/>
    <mergeCell ref="M37:M38"/>
    <mergeCell ref="N37:N38"/>
    <mergeCell ref="H35:H36"/>
    <mergeCell ref="I35:I36"/>
    <mergeCell ref="J35:J36"/>
    <mergeCell ref="K35:K36"/>
    <mergeCell ref="L35:L36"/>
    <mergeCell ref="A37:A38"/>
    <mergeCell ref="B37:B38"/>
    <mergeCell ref="D37:E38"/>
    <mergeCell ref="F37:F38"/>
    <mergeCell ref="G37:G38"/>
    <mergeCell ref="H37:H38"/>
    <mergeCell ref="Q33:Q34"/>
    <mergeCell ref="R33:R34"/>
    <mergeCell ref="A35:A36"/>
    <mergeCell ref="B35:B36"/>
    <mergeCell ref="D35:E36"/>
    <mergeCell ref="F35:F36"/>
    <mergeCell ref="K33:K34"/>
    <mergeCell ref="L33:L34"/>
    <mergeCell ref="M33:M34"/>
    <mergeCell ref="N33:N34"/>
    <mergeCell ref="O33:O34"/>
    <mergeCell ref="P33:P34"/>
    <mergeCell ref="A33:A34"/>
    <mergeCell ref="B33:B34"/>
    <mergeCell ref="D33:E34"/>
    <mergeCell ref="F33:F34"/>
    <mergeCell ref="G33:G34"/>
    <mergeCell ref="H33:H34"/>
    <mergeCell ref="I33:I34"/>
    <mergeCell ref="J33:J34"/>
    <mergeCell ref="P35:P36"/>
    <mergeCell ref="Q35:Q36"/>
    <mergeCell ref="R35:R36"/>
    <mergeCell ref="G35:G36"/>
    <mergeCell ref="M29:M30"/>
    <mergeCell ref="N29:N30"/>
    <mergeCell ref="O29:O30"/>
    <mergeCell ref="O31:O32"/>
    <mergeCell ref="P31:P32"/>
    <mergeCell ref="Q31:Q32"/>
    <mergeCell ref="R31:R32"/>
    <mergeCell ref="I31:I32"/>
    <mergeCell ref="J31:J32"/>
    <mergeCell ref="K31:K32"/>
    <mergeCell ref="L31:L32"/>
    <mergeCell ref="M31:M32"/>
    <mergeCell ref="N31:N32"/>
    <mergeCell ref="H29:H30"/>
    <mergeCell ref="I29:I30"/>
    <mergeCell ref="J29:J30"/>
    <mergeCell ref="K29:K30"/>
    <mergeCell ref="L29:L30"/>
    <mergeCell ref="A31:A32"/>
    <mergeCell ref="B31:B32"/>
    <mergeCell ref="D31:E32"/>
    <mergeCell ref="F31:F32"/>
    <mergeCell ref="G31:G32"/>
    <mergeCell ref="H31:H32"/>
    <mergeCell ref="Q27:Q28"/>
    <mergeCell ref="R27:R28"/>
    <mergeCell ref="A29:A30"/>
    <mergeCell ref="B29:B30"/>
    <mergeCell ref="D29:E30"/>
    <mergeCell ref="F29:F30"/>
    <mergeCell ref="K27:K28"/>
    <mergeCell ref="L27:L28"/>
    <mergeCell ref="M27:M28"/>
    <mergeCell ref="N27:N28"/>
    <mergeCell ref="O27:O28"/>
    <mergeCell ref="P27:P28"/>
    <mergeCell ref="A27:A28"/>
    <mergeCell ref="B27:B28"/>
    <mergeCell ref="D27:E28"/>
    <mergeCell ref="F27:F28"/>
    <mergeCell ref="G27:G28"/>
    <mergeCell ref="H27:H28"/>
    <mergeCell ref="I27:I28"/>
    <mergeCell ref="J27:J28"/>
    <mergeCell ref="P29:P30"/>
    <mergeCell ref="Q29:Q30"/>
    <mergeCell ref="R29:R30"/>
    <mergeCell ref="G29:G30"/>
    <mergeCell ref="P25:P26"/>
    <mergeCell ref="Q25:Q26"/>
    <mergeCell ref="R25:R26"/>
    <mergeCell ref="I25:I26"/>
    <mergeCell ref="J25:J26"/>
    <mergeCell ref="K25:K26"/>
    <mergeCell ref="L25:L26"/>
    <mergeCell ref="M25:M26"/>
    <mergeCell ref="N25:N26"/>
    <mergeCell ref="A25:A26"/>
    <mergeCell ref="B25:B26"/>
    <mergeCell ref="D25:E26"/>
    <mergeCell ref="F25:F26"/>
    <mergeCell ref="G25:G26"/>
    <mergeCell ref="H25:H26"/>
    <mergeCell ref="M23:M24"/>
    <mergeCell ref="N23:N24"/>
    <mergeCell ref="O23:O24"/>
    <mergeCell ref="O25:O26"/>
    <mergeCell ref="A1:R1"/>
    <mergeCell ref="A22:B22"/>
    <mergeCell ref="D22:E22"/>
    <mergeCell ref="A23:A24"/>
    <mergeCell ref="B23:B24"/>
    <mergeCell ref="D23:E24"/>
    <mergeCell ref="F23:F24"/>
    <mergeCell ref="P23:P24"/>
    <mergeCell ref="Q23:Q24"/>
    <mergeCell ref="R23:R24"/>
    <mergeCell ref="G23:G24"/>
    <mergeCell ref="H23:H24"/>
    <mergeCell ref="I23:I24"/>
    <mergeCell ref="J23:J24"/>
    <mergeCell ref="K23:K24"/>
    <mergeCell ref="L23:L24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H15" sqref="H15"/>
    </sheetView>
  </sheetViews>
  <sheetFormatPr baseColWidth="10" defaultRowHeight="15" x14ac:dyDescent="0.2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37"/>
  <sheetViews>
    <sheetView workbookViewId="0">
      <selection activeCell="R24" sqref="A1:U25"/>
    </sheetView>
  </sheetViews>
  <sheetFormatPr baseColWidth="10" defaultRowHeight="15" x14ac:dyDescent="0.25"/>
  <sheetData>
    <row r="1" spans="1:21" ht="30.75" customHeight="1" thickBot="1" x14ac:dyDescent="0.3">
      <c r="A1" s="509" t="s">
        <v>103</v>
      </c>
      <c r="B1" s="510"/>
      <c r="C1" s="38" t="s">
        <v>85</v>
      </c>
      <c r="D1" s="511" t="s">
        <v>82</v>
      </c>
      <c r="E1" s="512"/>
      <c r="F1" s="39" t="s">
        <v>102</v>
      </c>
      <c r="G1" s="523" t="s">
        <v>83</v>
      </c>
      <c r="H1" s="524"/>
      <c r="I1" s="524"/>
      <c r="J1" s="524"/>
      <c r="K1" s="524"/>
      <c r="L1" s="524"/>
      <c r="M1" s="524"/>
      <c r="N1" s="524"/>
      <c r="O1" s="524"/>
      <c r="P1" s="524"/>
      <c r="Q1" s="524"/>
      <c r="R1" s="524"/>
      <c r="S1" s="524"/>
      <c r="T1" s="524"/>
      <c r="U1" s="525"/>
    </row>
    <row r="2" spans="1:21" ht="15" customHeight="1" x14ac:dyDescent="0.25">
      <c r="A2" s="501"/>
      <c r="B2" s="410"/>
      <c r="C2" s="385"/>
      <c r="D2" s="412"/>
      <c r="E2" s="339"/>
      <c r="F2" s="414"/>
      <c r="G2" s="410"/>
      <c r="H2" s="418"/>
      <c r="I2" s="387"/>
      <c r="J2" s="478"/>
      <c r="K2" s="480"/>
      <c r="L2" s="497"/>
      <c r="M2" s="410"/>
      <c r="N2" s="385"/>
      <c r="O2" s="387"/>
      <c r="P2" s="478"/>
      <c r="Q2" s="480"/>
      <c r="R2" s="497"/>
      <c r="S2" s="410"/>
      <c r="T2" s="385"/>
      <c r="U2" s="387"/>
    </row>
    <row r="3" spans="1:21" ht="15.75" thickBot="1" x14ac:dyDescent="0.3">
      <c r="A3" s="502"/>
      <c r="B3" s="411"/>
      <c r="C3" s="386"/>
      <c r="D3" s="413"/>
      <c r="E3" s="341"/>
      <c r="F3" s="415"/>
      <c r="G3" s="411"/>
      <c r="H3" s="419"/>
      <c r="I3" s="302"/>
      <c r="J3" s="479"/>
      <c r="K3" s="481"/>
      <c r="L3" s="500"/>
      <c r="M3" s="411"/>
      <c r="N3" s="386"/>
      <c r="O3" s="302"/>
      <c r="P3" s="479"/>
      <c r="Q3" s="481"/>
      <c r="R3" s="500"/>
      <c r="S3" s="411"/>
      <c r="T3" s="386"/>
      <c r="U3" s="302"/>
    </row>
    <row r="4" spans="1:21" x14ac:dyDescent="0.25">
      <c r="A4" s="501"/>
      <c r="B4" s="410"/>
      <c r="C4" s="385"/>
      <c r="D4" s="412"/>
      <c r="E4" s="339"/>
      <c r="F4" s="414"/>
      <c r="G4" s="410"/>
      <c r="H4" s="385"/>
      <c r="I4" s="387"/>
      <c r="J4" s="478"/>
      <c r="K4" s="480"/>
      <c r="L4" s="497"/>
      <c r="M4" s="410"/>
      <c r="N4" s="385"/>
      <c r="O4" s="387"/>
      <c r="P4" s="478"/>
      <c r="Q4" s="480"/>
      <c r="R4" s="497"/>
      <c r="S4" s="410"/>
      <c r="T4" s="385"/>
      <c r="U4" s="387"/>
    </row>
    <row r="5" spans="1:21" ht="15.75" thickBot="1" x14ac:dyDescent="0.3">
      <c r="A5" s="502"/>
      <c r="B5" s="411"/>
      <c r="C5" s="386"/>
      <c r="D5" s="413"/>
      <c r="E5" s="341"/>
      <c r="F5" s="415"/>
      <c r="G5" s="411"/>
      <c r="H5" s="386"/>
      <c r="I5" s="302"/>
      <c r="J5" s="479"/>
      <c r="K5" s="481"/>
      <c r="L5" s="500"/>
      <c r="M5" s="411"/>
      <c r="N5" s="386"/>
      <c r="O5" s="302"/>
      <c r="P5" s="479"/>
      <c r="Q5" s="481"/>
      <c r="R5" s="500"/>
      <c r="S5" s="411"/>
      <c r="T5" s="386"/>
      <c r="U5" s="302"/>
    </row>
    <row r="6" spans="1:21" x14ac:dyDescent="0.25">
      <c r="A6" s="501"/>
      <c r="B6" s="410"/>
      <c r="C6" s="385"/>
      <c r="D6" s="412"/>
      <c r="E6" s="339"/>
      <c r="F6" s="414"/>
      <c r="G6" s="410"/>
      <c r="H6" s="385"/>
      <c r="I6" s="387"/>
      <c r="J6" s="478"/>
      <c r="K6" s="480"/>
      <c r="L6" s="497"/>
      <c r="M6" s="410"/>
      <c r="N6" s="385"/>
      <c r="O6" s="387"/>
      <c r="P6" s="478"/>
      <c r="Q6" s="480"/>
      <c r="R6" s="497"/>
      <c r="S6" s="410"/>
      <c r="T6" s="385"/>
      <c r="U6" s="387"/>
    </row>
    <row r="7" spans="1:21" ht="15.75" thickBot="1" x14ac:dyDescent="0.3">
      <c r="A7" s="502"/>
      <c r="B7" s="411"/>
      <c r="C7" s="386"/>
      <c r="D7" s="413"/>
      <c r="E7" s="341"/>
      <c r="F7" s="415"/>
      <c r="G7" s="411"/>
      <c r="H7" s="386"/>
      <c r="I7" s="302"/>
      <c r="J7" s="479"/>
      <c r="K7" s="481"/>
      <c r="L7" s="500"/>
      <c r="M7" s="411"/>
      <c r="N7" s="386"/>
      <c r="O7" s="302"/>
      <c r="P7" s="479"/>
      <c r="Q7" s="481"/>
      <c r="R7" s="500"/>
      <c r="S7" s="411"/>
      <c r="T7" s="386"/>
      <c r="U7" s="302"/>
    </row>
    <row r="8" spans="1:21" x14ac:dyDescent="0.25">
      <c r="A8" s="501"/>
      <c r="B8" s="410"/>
      <c r="C8" s="385"/>
      <c r="D8" s="412"/>
      <c r="E8" s="339"/>
      <c r="F8" s="414"/>
      <c r="G8" s="410"/>
      <c r="H8" s="418"/>
      <c r="I8" s="387"/>
      <c r="J8" s="478"/>
      <c r="K8" s="480"/>
      <c r="L8" s="497"/>
      <c r="M8" s="410"/>
      <c r="N8" s="385"/>
      <c r="O8" s="387"/>
      <c r="P8" s="478"/>
      <c r="Q8" s="480"/>
      <c r="R8" s="497"/>
      <c r="S8" s="410"/>
      <c r="T8" s="385"/>
      <c r="U8" s="387"/>
    </row>
    <row r="9" spans="1:21" ht="15.75" thickBot="1" x14ac:dyDescent="0.3">
      <c r="A9" s="502"/>
      <c r="B9" s="411"/>
      <c r="C9" s="386"/>
      <c r="D9" s="413"/>
      <c r="E9" s="341"/>
      <c r="F9" s="415"/>
      <c r="G9" s="411"/>
      <c r="H9" s="419"/>
      <c r="I9" s="302"/>
      <c r="J9" s="479"/>
      <c r="K9" s="481"/>
      <c r="L9" s="500"/>
      <c r="M9" s="411"/>
      <c r="N9" s="386"/>
      <c r="O9" s="302"/>
      <c r="P9" s="479"/>
      <c r="Q9" s="481"/>
      <c r="R9" s="500"/>
      <c r="S9" s="411"/>
      <c r="T9" s="386"/>
      <c r="U9" s="302"/>
    </row>
    <row r="10" spans="1:21" x14ac:dyDescent="0.25">
      <c r="A10" s="501"/>
      <c r="B10" s="410"/>
      <c r="C10" s="385"/>
      <c r="D10" s="412"/>
      <c r="E10" s="339"/>
      <c r="F10" s="414"/>
      <c r="G10" s="410"/>
      <c r="H10" s="385"/>
      <c r="I10" s="387"/>
      <c r="J10" s="478"/>
      <c r="K10" s="480"/>
      <c r="L10" s="497"/>
      <c r="M10" s="410"/>
      <c r="N10" s="385"/>
      <c r="O10" s="387"/>
      <c r="P10" s="478"/>
      <c r="Q10" s="480"/>
      <c r="R10" s="497"/>
      <c r="S10" s="410"/>
      <c r="T10" s="385"/>
      <c r="U10" s="387"/>
    </row>
    <row r="11" spans="1:21" ht="15.75" thickBot="1" x14ac:dyDescent="0.3">
      <c r="A11" s="502"/>
      <c r="B11" s="411"/>
      <c r="C11" s="386"/>
      <c r="D11" s="413"/>
      <c r="E11" s="341"/>
      <c r="F11" s="415"/>
      <c r="G11" s="411"/>
      <c r="H11" s="386"/>
      <c r="I11" s="302"/>
      <c r="J11" s="479"/>
      <c r="K11" s="481"/>
      <c r="L11" s="500"/>
      <c r="M11" s="411"/>
      <c r="N11" s="386"/>
      <c r="O11" s="302"/>
      <c r="P11" s="479"/>
      <c r="Q11" s="481"/>
      <c r="R11" s="500"/>
      <c r="S11" s="411"/>
      <c r="T11" s="386"/>
      <c r="U11" s="302"/>
    </row>
    <row r="12" spans="1:21" x14ac:dyDescent="0.25">
      <c r="A12" s="501"/>
      <c r="B12" s="410"/>
      <c r="C12" s="385"/>
      <c r="D12" s="412"/>
      <c r="E12" s="339"/>
      <c r="F12" s="414"/>
      <c r="G12" s="410"/>
      <c r="H12" s="385"/>
      <c r="I12" s="387"/>
      <c r="J12" s="478"/>
      <c r="K12" s="480"/>
      <c r="L12" s="497"/>
      <c r="M12" s="410"/>
      <c r="N12" s="385"/>
      <c r="O12" s="387"/>
      <c r="P12" s="478"/>
      <c r="Q12" s="480"/>
      <c r="R12" s="497"/>
      <c r="S12" s="410"/>
      <c r="T12" s="385"/>
      <c r="U12" s="387"/>
    </row>
    <row r="13" spans="1:21" ht="15.75" thickBot="1" x14ac:dyDescent="0.3">
      <c r="A13" s="502"/>
      <c r="B13" s="411"/>
      <c r="C13" s="386"/>
      <c r="D13" s="413"/>
      <c r="E13" s="341"/>
      <c r="F13" s="415"/>
      <c r="G13" s="411"/>
      <c r="H13" s="386"/>
      <c r="I13" s="302"/>
      <c r="J13" s="479"/>
      <c r="K13" s="481"/>
      <c r="L13" s="500"/>
      <c r="M13" s="411"/>
      <c r="N13" s="386"/>
      <c r="O13" s="302"/>
      <c r="P13" s="479"/>
      <c r="Q13" s="481"/>
      <c r="R13" s="500"/>
      <c r="S13" s="411"/>
      <c r="T13" s="386"/>
      <c r="U13" s="302"/>
    </row>
    <row r="14" spans="1:21" x14ac:dyDescent="0.25">
      <c r="A14" s="501"/>
      <c r="B14" s="410"/>
      <c r="C14" s="385"/>
      <c r="D14" s="412"/>
      <c r="E14" s="339"/>
      <c r="F14" s="414"/>
      <c r="G14" s="410"/>
      <c r="H14" s="418"/>
      <c r="I14" s="387"/>
      <c r="J14" s="478"/>
      <c r="K14" s="480"/>
      <c r="L14" s="497"/>
      <c r="M14" s="410"/>
      <c r="N14" s="385"/>
      <c r="O14" s="387"/>
      <c r="P14" s="478"/>
      <c r="Q14" s="480"/>
      <c r="R14" s="497"/>
      <c r="S14" s="410"/>
      <c r="T14" s="385"/>
      <c r="U14" s="387"/>
    </row>
    <row r="15" spans="1:21" ht="15.75" thickBot="1" x14ac:dyDescent="0.3">
      <c r="A15" s="502"/>
      <c r="B15" s="411"/>
      <c r="C15" s="386"/>
      <c r="D15" s="413"/>
      <c r="E15" s="341"/>
      <c r="F15" s="415"/>
      <c r="G15" s="411"/>
      <c r="H15" s="419"/>
      <c r="I15" s="302"/>
      <c r="J15" s="479"/>
      <c r="K15" s="481"/>
      <c r="L15" s="500"/>
      <c r="M15" s="411"/>
      <c r="N15" s="386"/>
      <c r="O15" s="302"/>
      <c r="P15" s="479"/>
      <c r="Q15" s="481"/>
      <c r="R15" s="500"/>
      <c r="S15" s="411"/>
      <c r="T15" s="386"/>
      <c r="U15" s="302"/>
    </row>
    <row r="16" spans="1:21" x14ac:dyDescent="0.25">
      <c r="A16" s="501"/>
      <c r="B16" s="410"/>
      <c r="C16" s="385"/>
      <c r="D16" s="412"/>
      <c r="E16" s="339"/>
      <c r="F16" s="414"/>
      <c r="G16" s="410"/>
      <c r="H16" s="385"/>
      <c r="I16" s="387"/>
      <c r="J16" s="478"/>
      <c r="K16" s="480"/>
      <c r="L16" s="497"/>
      <c r="M16" s="410"/>
      <c r="N16" s="385"/>
      <c r="O16" s="387"/>
      <c r="P16" s="478"/>
      <c r="Q16" s="480"/>
      <c r="R16" s="497"/>
      <c r="S16" s="410"/>
      <c r="T16" s="385"/>
      <c r="U16" s="387"/>
    </row>
    <row r="17" spans="1:21" ht="15.75" thickBot="1" x14ac:dyDescent="0.3">
      <c r="A17" s="502"/>
      <c r="B17" s="411"/>
      <c r="C17" s="386"/>
      <c r="D17" s="413"/>
      <c r="E17" s="341"/>
      <c r="F17" s="415"/>
      <c r="G17" s="411"/>
      <c r="H17" s="386"/>
      <c r="I17" s="302"/>
      <c r="J17" s="479"/>
      <c r="K17" s="481"/>
      <c r="L17" s="500"/>
      <c r="M17" s="411"/>
      <c r="N17" s="386"/>
      <c r="O17" s="302"/>
      <c r="P17" s="479"/>
      <c r="Q17" s="481"/>
      <c r="R17" s="500"/>
      <c r="S17" s="411"/>
      <c r="T17" s="386"/>
      <c r="U17" s="302"/>
    </row>
    <row r="18" spans="1:21" x14ac:dyDescent="0.25">
      <c r="A18" s="501"/>
      <c r="B18" s="410"/>
      <c r="C18" s="385"/>
      <c r="D18" s="412"/>
      <c r="E18" s="339"/>
      <c r="F18" s="414"/>
      <c r="G18" s="410"/>
      <c r="H18" s="385"/>
      <c r="I18" s="387"/>
      <c r="J18" s="478"/>
      <c r="K18" s="480"/>
      <c r="L18" s="497"/>
      <c r="M18" s="410"/>
      <c r="N18" s="385"/>
      <c r="O18" s="387"/>
      <c r="P18" s="478"/>
      <c r="Q18" s="480"/>
      <c r="R18" s="497"/>
      <c r="S18" s="410"/>
      <c r="T18" s="385"/>
      <c r="U18" s="387"/>
    </row>
    <row r="19" spans="1:21" ht="15.75" thickBot="1" x14ac:dyDescent="0.3">
      <c r="A19" s="502"/>
      <c r="B19" s="411"/>
      <c r="C19" s="386"/>
      <c r="D19" s="413"/>
      <c r="E19" s="341"/>
      <c r="F19" s="415"/>
      <c r="G19" s="411"/>
      <c r="H19" s="386"/>
      <c r="I19" s="302"/>
      <c r="J19" s="479"/>
      <c r="K19" s="481"/>
      <c r="L19" s="500"/>
      <c r="M19" s="411"/>
      <c r="N19" s="386"/>
      <c r="O19" s="302"/>
      <c r="P19" s="479"/>
      <c r="Q19" s="481"/>
      <c r="R19" s="500"/>
      <c r="S19" s="411"/>
      <c r="T19" s="386"/>
      <c r="U19" s="302"/>
    </row>
    <row r="20" spans="1:21" x14ac:dyDescent="0.25">
      <c r="A20" s="501"/>
      <c r="B20" s="410"/>
      <c r="C20" s="385"/>
      <c r="D20" s="412"/>
      <c r="E20" s="339"/>
      <c r="F20" s="414"/>
      <c r="G20" s="410"/>
      <c r="H20" s="418"/>
      <c r="I20" s="387"/>
      <c r="J20" s="478"/>
      <c r="K20" s="480"/>
      <c r="L20" s="497"/>
      <c r="M20" s="410"/>
      <c r="N20" s="385"/>
      <c r="O20" s="387"/>
      <c r="P20" s="478"/>
      <c r="Q20" s="480"/>
      <c r="R20" s="497"/>
      <c r="S20" s="410"/>
      <c r="T20" s="385"/>
      <c r="U20" s="387"/>
    </row>
    <row r="21" spans="1:21" ht="15.75" thickBot="1" x14ac:dyDescent="0.3">
      <c r="A21" s="502"/>
      <c r="B21" s="411"/>
      <c r="C21" s="386"/>
      <c r="D21" s="413"/>
      <c r="E21" s="341"/>
      <c r="F21" s="415"/>
      <c r="G21" s="411"/>
      <c r="H21" s="419"/>
      <c r="I21" s="302"/>
      <c r="J21" s="479"/>
      <c r="K21" s="481"/>
      <c r="L21" s="500"/>
      <c r="M21" s="411"/>
      <c r="N21" s="386"/>
      <c r="O21" s="302"/>
      <c r="P21" s="479"/>
      <c r="Q21" s="481"/>
      <c r="R21" s="500"/>
      <c r="S21" s="411"/>
      <c r="T21" s="386"/>
      <c r="U21" s="302"/>
    </row>
    <row r="22" spans="1:21" x14ac:dyDescent="0.25">
      <c r="A22" s="501"/>
      <c r="B22" s="410"/>
      <c r="C22" s="385"/>
      <c r="D22" s="412"/>
      <c r="E22" s="339"/>
      <c r="F22" s="414"/>
      <c r="G22" s="410"/>
      <c r="H22" s="385"/>
      <c r="I22" s="387"/>
      <c r="J22" s="478"/>
      <c r="K22" s="480"/>
      <c r="L22" s="497"/>
      <c r="M22" s="410"/>
      <c r="N22" s="385"/>
      <c r="O22" s="387"/>
      <c r="P22" s="478"/>
      <c r="Q22" s="480"/>
      <c r="R22" s="497"/>
      <c r="S22" s="410"/>
      <c r="T22" s="385"/>
      <c r="U22" s="387"/>
    </row>
    <row r="23" spans="1:21" ht="15.75" thickBot="1" x14ac:dyDescent="0.3">
      <c r="A23" s="502"/>
      <c r="B23" s="411"/>
      <c r="C23" s="386"/>
      <c r="D23" s="413"/>
      <c r="E23" s="341"/>
      <c r="F23" s="415"/>
      <c r="G23" s="411"/>
      <c r="H23" s="386"/>
      <c r="I23" s="302"/>
      <c r="J23" s="479"/>
      <c r="K23" s="481"/>
      <c r="L23" s="500"/>
      <c r="M23" s="411"/>
      <c r="N23" s="386"/>
      <c r="O23" s="302"/>
      <c r="P23" s="479"/>
      <c r="Q23" s="481"/>
      <c r="R23" s="500"/>
      <c r="S23" s="411"/>
      <c r="T23" s="386"/>
      <c r="U23" s="302"/>
    </row>
    <row r="24" spans="1:21" x14ac:dyDescent="0.25">
      <c r="A24" s="501"/>
      <c r="B24" s="410"/>
      <c r="C24" s="385"/>
      <c r="D24" s="412"/>
      <c r="E24" s="339"/>
      <c r="F24" s="414"/>
      <c r="G24" s="410"/>
      <c r="H24" s="385"/>
      <c r="I24" s="387"/>
      <c r="J24" s="478"/>
      <c r="K24" s="480"/>
      <c r="L24" s="497"/>
      <c r="M24" s="410"/>
      <c r="N24" s="385"/>
      <c r="O24" s="387"/>
      <c r="P24" s="478"/>
      <c r="Q24" s="480"/>
      <c r="R24" s="497"/>
      <c r="S24" s="410"/>
      <c r="T24" s="385"/>
      <c r="U24" s="387"/>
    </row>
    <row r="25" spans="1:21" ht="15.75" thickBot="1" x14ac:dyDescent="0.3">
      <c r="A25" s="502"/>
      <c r="B25" s="411"/>
      <c r="C25" s="386"/>
      <c r="D25" s="413"/>
      <c r="E25" s="341"/>
      <c r="F25" s="415"/>
      <c r="G25" s="411"/>
      <c r="H25" s="386"/>
      <c r="I25" s="302"/>
      <c r="J25" s="479"/>
      <c r="K25" s="481"/>
      <c r="L25" s="500"/>
      <c r="M25" s="411"/>
      <c r="N25" s="386"/>
      <c r="O25" s="302"/>
      <c r="P25" s="479"/>
      <c r="Q25" s="481"/>
      <c r="R25" s="500"/>
      <c r="S25" s="411"/>
      <c r="T25" s="386"/>
      <c r="U25" s="302"/>
    </row>
    <row r="26" spans="1:21" x14ac:dyDescent="0.25">
      <c r="A26" s="542"/>
      <c r="B26" s="542"/>
      <c r="C26" s="542"/>
      <c r="D26" s="542"/>
      <c r="E26" s="542"/>
      <c r="F26" s="542"/>
      <c r="G26" s="542"/>
      <c r="H26" s="542"/>
      <c r="I26" s="542"/>
      <c r="J26" s="542"/>
      <c r="K26" s="542"/>
    </row>
    <row r="27" spans="1:21" x14ac:dyDescent="0.25">
      <c r="A27" s="542"/>
      <c r="B27" s="542"/>
      <c r="C27" s="542"/>
      <c r="D27" s="542"/>
      <c r="E27" s="542"/>
      <c r="F27" s="542"/>
      <c r="G27" s="542"/>
      <c r="H27" s="542"/>
      <c r="I27" s="542"/>
      <c r="J27" s="542"/>
      <c r="K27" s="542"/>
    </row>
    <row r="28" spans="1:21" x14ac:dyDescent="0.25">
      <c r="A28" s="542"/>
      <c r="B28" s="542"/>
      <c r="C28" s="542"/>
      <c r="D28" s="542"/>
      <c r="E28" s="542"/>
      <c r="F28" s="542"/>
      <c r="G28" s="542"/>
      <c r="H28" s="542"/>
      <c r="I28" s="542"/>
      <c r="J28" s="542"/>
      <c r="K28" s="542"/>
    </row>
    <row r="29" spans="1:21" x14ac:dyDescent="0.25">
      <c r="A29" s="542"/>
      <c r="B29" s="542"/>
      <c r="C29" s="542"/>
      <c r="D29" s="542"/>
      <c r="E29" s="542"/>
      <c r="F29" s="542"/>
      <c r="G29" s="542"/>
      <c r="H29" s="542"/>
      <c r="I29" s="542"/>
      <c r="J29" s="542"/>
      <c r="K29" s="542"/>
    </row>
    <row r="30" spans="1:21" x14ac:dyDescent="0.25">
      <c r="A30" s="542"/>
      <c r="B30" s="542"/>
      <c r="C30" s="542"/>
      <c r="D30" s="542"/>
      <c r="E30" s="542"/>
      <c r="F30" s="542"/>
      <c r="G30" s="542"/>
      <c r="H30" s="542"/>
      <c r="I30" s="542"/>
      <c r="J30" s="542"/>
      <c r="K30" s="542"/>
    </row>
    <row r="31" spans="1:21" x14ac:dyDescent="0.25">
      <c r="A31" s="542"/>
      <c r="B31" s="542"/>
      <c r="C31" s="542"/>
      <c r="D31" s="542"/>
      <c r="E31" s="542"/>
      <c r="F31" s="542"/>
      <c r="G31" s="542"/>
      <c r="H31" s="542"/>
      <c r="I31" s="542"/>
      <c r="J31" s="542"/>
      <c r="K31" s="542"/>
    </row>
    <row r="32" spans="1:21" x14ac:dyDescent="0.25">
      <c r="A32" s="542"/>
      <c r="B32" s="542"/>
      <c r="C32" s="542"/>
      <c r="D32" s="542"/>
      <c r="E32" s="542"/>
      <c r="F32" s="542"/>
      <c r="G32" s="542"/>
      <c r="H32" s="542"/>
      <c r="I32" s="542"/>
      <c r="J32" s="542"/>
      <c r="K32" s="542"/>
    </row>
    <row r="33" spans="1:11" x14ac:dyDescent="0.25">
      <c r="A33" s="542"/>
      <c r="B33" s="542"/>
      <c r="C33" s="542"/>
      <c r="D33" s="542"/>
      <c r="E33" s="542"/>
      <c r="F33" s="542"/>
      <c r="G33" s="542"/>
      <c r="H33" s="542"/>
      <c r="I33" s="542"/>
      <c r="J33" s="542"/>
      <c r="K33" s="542"/>
    </row>
    <row r="34" spans="1:11" x14ac:dyDescent="0.25">
      <c r="A34" s="542"/>
      <c r="B34" s="542"/>
      <c r="C34" s="542"/>
      <c r="D34" s="542"/>
      <c r="E34" s="542"/>
      <c r="F34" s="542"/>
      <c r="G34" s="542"/>
      <c r="H34" s="542"/>
      <c r="I34" s="542"/>
      <c r="J34" s="542"/>
      <c r="K34" s="542"/>
    </row>
    <row r="35" spans="1:11" x14ac:dyDescent="0.25">
      <c r="A35" s="542"/>
      <c r="B35" s="542"/>
      <c r="C35" s="542"/>
      <c r="D35" s="542"/>
      <c r="E35" s="542"/>
      <c r="F35" s="542"/>
      <c r="G35" s="542"/>
      <c r="H35" s="542"/>
      <c r="I35" s="542"/>
      <c r="J35" s="542"/>
      <c r="K35" s="542"/>
    </row>
    <row r="36" spans="1:11" x14ac:dyDescent="0.25">
      <c r="A36" s="542"/>
      <c r="B36" s="542"/>
      <c r="C36" s="542"/>
      <c r="D36" s="542"/>
      <c r="E36" s="542"/>
      <c r="F36" s="542"/>
      <c r="G36" s="542"/>
      <c r="H36" s="542"/>
      <c r="I36" s="542"/>
      <c r="J36" s="542"/>
      <c r="K36" s="542"/>
    </row>
    <row r="37" spans="1:11" x14ac:dyDescent="0.25">
      <c r="A37" s="542"/>
      <c r="B37" s="542"/>
      <c r="C37" s="542"/>
      <c r="D37" s="542"/>
      <c r="E37" s="542"/>
      <c r="F37" s="542"/>
      <c r="G37" s="542"/>
      <c r="H37" s="542"/>
      <c r="I37" s="542"/>
      <c r="J37" s="542"/>
      <c r="K37" s="542"/>
    </row>
  </sheetData>
  <mergeCells count="303">
    <mergeCell ref="G2:G3"/>
    <mergeCell ref="H2:H3"/>
    <mergeCell ref="I2:I3"/>
    <mergeCell ref="J2:J3"/>
    <mergeCell ref="K2:K3"/>
    <mergeCell ref="A4:A5"/>
    <mergeCell ref="B4:B5"/>
    <mergeCell ref="C4:C5"/>
    <mergeCell ref="A2:A3"/>
    <mergeCell ref="B2:B3"/>
    <mergeCell ref="F2:F3"/>
    <mergeCell ref="A6:A7"/>
    <mergeCell ref="B6:B7"/>
    <mergeCell ref="C6:C7"/>
    <mergeCell ref="F6:F7"/>
    <mergeCell ref="F4:F5"/>
    <mergeCell ref="G4:G5"/>
    <mergeCell ref="H4:H5"/>
    <mergeCell ref="I4:I5"/>
    <mergeCell ref="J4:J5"/>
    <mergeCell ref="D6:E7"/>
    <mergeCell ref="A12:A13"/>
    <mergeCell ref="B12:B13"/>
    <mergeCell ref="C12:C13"/>
    <mergeCell ref="A10:A11"/>
    <mergeCell ref="B10:B11"/>
    <mergeCell ref="C10:C11"/>
    <mergeCell ref="F10:F11"/>
    <mergeCell ref="F8:F9"/>
    <mergeCell ref="G8:G9"/>
    <mergeCell ref="A8:A9"/>
    <mergeCell ref="B8:B9"/>
    <mergeCell ref="C8:C9"/>
    <mergeCell ref="D10:E11"/>
    <mergeCell ref="K16:K17"/>
    <mergeCell ref="G14:G15"/>
    <mergeCell ref="H14:H15"/>
    <mergeCell ref="I14:I15"/>
    <mergeCell ref="J14:J15"/>
    <mergeCell ref="K14:K15"/>
    <mergeCell ref="A16:A17"/>
    <mergeCell ref="B16:B17"/>
    <mergeCell ref="C16:C17"/>
    <mergeCell ref="A14:A15"/>
    <mergeCell ref="B14:B15"/>
    <mergeCell ref="C14:C15"/>
    <mergeCell ref="F14:F15"/>
    <mergeCell ref="D14:E15"/>
    <mergeCell ref="A20:A21"/>
    <mergeCell ref="B20:B21"/>
    <mergeCell ref="C20:C21"/>
    <mergeCell ref="A18:A19"/>
    <mergeCell ref="B18:B19"/>
    <mergeCell ref="C18:C19"/>
    <mergeCell ref="F18:F19"/>
    <mergeCell ref="F16:F17"/>
    <mergeCell ref="G16:G17"/>
    <mergeCell ref="D20:E21"/>
    <mergeCell ref="A24:A25"/>
    <mergeCell ref="B24:B25"/>
    <mergeCell ref="D16:E17"/>
    <mergeCell ref="D22:E23"/>
    <mergeCell ref="G22:G23"/>
    <mergeCell ref="H22:H23"/>
    <mergeCell ref="I22:I23"/>
    <mergeCell ref="J22:J23"/>
    <mergeCell ref="K22:K23"/>
    <mergeCell ref="A22:A23"/>
    <mergeCell ref="B22:B23"/>
    <mergeCell ref="C22:C23"/>
    <mergeCell ref="F22:F23"/>
    <mergeCell ref="F20:F21"/>
    <mergeCell ref="G20:G21"/>
    <mergeCell ref="H20:H21"/>
    <mergeCell ref="I20:I21"/>
    <mergeCell ref="J20:J21"/>
    <mergeCell ref="K20:K21"/>
    <mergeCell ref="G18:G19"/>
    <mergeCell ref="H18:H19"/>
    <mergeCell ref="I18:I19"/>
    <mergeCell ref="J18:J19"/>
    <mergeCell ref="K18:K19"/>
    <mergeCell ref="K26:K27"/>
    <mergeCell ref="A28:A29"/>
    <mergeCell ref="B28:B29"/>
    <mergeCell ref="C28:D29"/>
    <mergeCell ref="E28:E29"/>
    <mergeCell ref="F28:F29"/>
    <mergeCell ref="G28:G29"/>
    <mergeCell ref="H28:H29"/>
    <mergeCell ref="I28:I29"/>
    <mergeCell ref="J28:J29"/>
    <mergeCell ref="A26:A27"/>
    <mergeCell ref="B26:B27"/>
    <mergeCell ref="C26:D27"/>
    <mergeCell ref="E26:E27"/>
    <mergeCell ref="F26:F27"/>
    <mergeCell ref="G26:G27"/>
    <mergeCell ref="H26:H27"/>
    <mergeCell ref="I26:I27"/>
    <mergeCell ref="J26:J27"/>
    <mergeCell ref="K28:K29"/>
    <mergeCell ref="K30:K31"/>
    <mergeCell ref="A32:A33"/>
    <mergeCell ref="B32:B33"/>
    <mergeCell ref="C32:D33"/>
    <mergeCell ref="E32:E33"/>
    <mergeCell ref="F32:F33"/>
    <mergeCell ref="G32:G33"/>
    <mergeCell ref="H32:H33"/>
    <mergeCell ref="I32:I33"/>
    <mergeCell ref="J32:J33"/>
    <mergeCell ref="A30:A31"/>
    <mergeCell ref="B30:B31"/>
    <mergeCell ref="C30:D31"/>
    <mergeCell ref="E30:E31"/>
    <mergeCell ref="F30:F31"/>
    <mergeCell ref="G30:G31"/>
    <mergeCell ref="H30:H31"/>
    <mergeCell ref="I30:I31"/>
    <mergeCell ref="J30:J31"/>
    <mergeCell ref="I36:I37"/>
    <mergeCell ref="J36:J37"/>
    <mergeCell ref="K32:K33"/>
    <mergeCell ref="A34:A35"/>
    <mergeCell ref="B34:B35"/>
    <mergeCell ref="C34:D35"/>
    <mergeCell ref="E34:E35"/>
    <mergeCell ref="F34:F35"/>
    <mergeCell ref="G34:G35"/>
    <mergeCell ref="H34:H35"/>
    <mergeCell ref="I34:I35"/>
    <mergeCell ref="J34:J35"/>
    <mergeCell ref="P2:P3"/>
    <mergeCell ref="Q2:Q3"/>
    <mergeCell ref="R2:R3"/>
    <mergeCell ref="S2:S3"/>
    <mergeCell ref="T2:T3"/>
    <mergeCell ref="U2:U3"/>
    <mergeCell ref="K36:K37"/>
    <mergeCell ref="A1:B1"/>
    <mergeCell ref="D1:E1"/>
    <mergeCell ref="G1:U1"/>
    <mergeCell ref="C2:C3"/>
    <mergeCell ref="D2:E3"/>
    <mergeCell ref="L2:L3"/>
    <mergeCell ref="M2:M3"/>
    <mergeCell ref="N2:N3"/>
    <mergeCell ref="O2:O3"/>
    <mergeCell ref="K34:K35"/>
    <mergeCell ref="A36:A37"/>
    <mergeCell ref="B36:B37"/>
    <mergeCell ref="C36:D37"/>
    <mergeCell ref="E36:E37"/>
    <mergeCell ref="F36:F37"/>
    <mergeCell ref="G36:G37"/>
    <mergeCell ref="H36:H37"/>
    <mergeCell ref="L6:L7"/>
    <mergeCell ref="M6:M7"/>
    <mergeCell ref="N6:N7"/>
    <mergeCell ref="O6:O7"/>
    <mergeCell ref="D4:E5"/>
    <mergeCell ref="L4:L5"/>
    <mergeCell ref="M4:M5"/>
    <mergeCell ref="N4:N5"/>
    <mergeCell ref="O4:O5"/>
    <mergeCell ref="G6:G7"/>
    <mergeCell ref="H6:H7"/>
    <mergeCell ref="I6:I7"/>
    <mergeCell ref="J6:J7"/>
    <mergeCell ref="K6:K7"/>
    <mergeCell ref="K4:K5"/>
    <mergeCell ref="P6:P7"/>
    <mergeCell ref="Q6:Q7"/>
    <mergeCell ref="R6:R7"/>
    <mergeCell ref="S6:S7"/>
    <mergeCell ref="T6:T7"/>
    <mergeCell ref="U6:U7"/>
    <mergeCell ref="Q4:Q5"/>
    <mergeCell ref="R4:R5"/>
    <mergeCell ref="S4:S5"/>
    <mergeCell ref="T4:T5"/>
    <mergeCell ref="U4:U5"/>
    <mergeCell ref="P4:P5"/>
    <mergeCell ref="L10:L11"/>
    <mergeCell ref="M10:M11"/>
    <mergeCell ref="N10:N11"/>
    <mergeCell ref="O10:O11"/>
    <mergeCell ref="D8:E9"/>
    <mergeCell ref="L8:L9"/>
    <mergeCell ref="M8:M9"/>
    <mergeCell ref="N8:N9"/>
    <mergeCell ref="O8:O9"/>
    <mergeCell ref="G10:G11"/>
    <mergeCell ref="H10:H11"/>
    <mergeCell ref="I10:I11"/>
    <mergeCell ref="J10:J11"/>
    <mergeCell ref="K10:K11"/>
    <mergeCell ref="H8:H9"/>
    <mergeCell ref="I8:I9"/>
    <mergeCell ref="J8:J9"/>
    <mergeCell ref="K8:K9"/>
    <mergeCell ref="P10:P11"/>
    <mergeCell ref="Q10:Q11"/>
    <mergeCell ref="R10:R11"/>
    <mergeCell ref="S10:S11"/>
    <mergeCell ref="T10:T11"/>
    <mergeCell ref="U10:U11"/>
    <mergeCell ref="Q8:Q9"/>
    <mergeCell ref="R8:R9"/>
    <mergeCell ref="S8:S9"/>
    <mergeCell ref="T8:T9"/>
    <mergeCell ref="U8:U9"/>
    <mergeCell ref="P8:P9"/>
    <mergeCell ref="L14:L15"/>
    <mergeCell ref="M14:M15"/>
    <mergeCell ref="N14:N15"/>
    <mergeCell ref="O14:O15"/>
    <mergeCell ref="D12:E13"/>
    <mergeCell ref="L12:L13"/>
    <mergeCell ref="M12:M13"/>
    <mergeCell ref="N12:N13"/>
    <mergeCell ref="O12:O13"/>
    <mergeCell ref="F12:F13"/>
    <mergeCell ref="G12:G13"/>
    <mergeCell ref="H12:H13"/>
    <mergeCell ref="I12:I13"/>
    <mergeCell ref="J12:J13"/>
    <mergeCell ref="K12:K13"/>
    <mergeCell ref="P14:P15"/>
    <mergeCell ref="Q14:Q15"/>
    <mergeCell ref="R14:R15"/>
    <mergeCell ref="S14:S15"/>
    <mergeCell ref="T14:T15"/>
    <mergeCell ref="U14:U15"/>
    <mergeCell ref="Q12:Q13"/>
    <mergeCell ref="R12:R13"/>
    <mergeCell ref="S12:S13"/>
    <mergeCell ref="T12:T13"/>
    <mergeCell ref="U12:U13"/>
    <mergeCell ref="P12:P13"/>
    <mergeCell ref="L20:L21"/>
    <mergeCell ref="M20:M21"/>
    <mergeCell ref="N20:N21"/>
    <mergeCell ref="O20:O21"/>
    <mergeCell ref="R16:R17"/>
    <mergeCell ref="S16:S17"/>
    <mergeCell ref="T16:T17"/>
    <mergeCell ref="U16:U17"/>
    <mergeCell ref="D18:E19"/>
    <mergeCell ref="L18:L19"/>
    <mergeCell ref="M18:M19"/>
    <mergeCell ref="N18:N19"/>
    <mergeCell ref="O18:O19"/>
    <mergeCell ref="P18:P19"/>
    <mergeCell ref="L16:L17"/>
    <mergeCell ref="M16:M17"/>
    <mergeCell ref="N16:N17"/>
    <mergeCell ref="O16:O17"/>
    <mergeCell ref="P16:P17"/>
    <mergeCell ref="Q16:Q17"/>
    <mergeCell ref="H16:H17"/>
    <mergeCell ref="I16:I17"/>
    <mergeCell ref="J16:J17"/>
    <mergeCell ref="P20:P21"/>
    <mergeCell ref="Q20:Q21"/>
    <mergeCell ref="R20:R21"/>
    <mergeCell ref="S20:S21"/>
    <mergeCell ref="T20:T21"/>
    <mergeCell ref="U20:U21"/>
    <mergeCell ref="Q18:Q19"/>
    <mergeCell ref="R18:R19"/>
    <mergeCell ref="S18:S19"/>
    <mergeCell ref="T18:T19"/>
    <mergeCell ref="U18:U19"/>
    <mergeCell ref="C24:C25"/>
    <mergeCell ref="D24:E25"/>
    <mergeCell ref="L24:L25"/>
    <mergeCell ref="M24:M25"/>
    <mergeCell ref="N24:N25"/>
    <mergeCell ref="O24:O25"/>
    <mergeCell ref="L22:L23"/>
    <mergeCell ref="M22:M23"/>
    <mergeCell ref="N22:N23"/>
    <mergeCell ref="O22:O23"/>
    <mergeCell ref="K24:K25"/>
    <mergeCell ref="F24:F25"/>
    <mergeCell ref="G24:G25"/>
    <mergeCell ref="H24:H25"/>
    <mergeCell ref="I24:I25"/>
    <mergeCell ref="J24:J25"/>
    <mergeCell ref="P24:P25"/>
    <mergeCell ref="Q24:Q25"/>
    <mergeCell ref="R24:R25"/>
    <mergeCell ref="S24:S25"/>
    <mergeCell ref="T24:T25"/>
    <mergeCell ref="U24:U25"/>
    <mergeCell ref="R22:R23"/>
    <mergeCell ref="S22:S23"/>
    <mergeCell ref="T22:T23"/>
    <mergeCell ref="U22:U23"/>
    <mergeCell ref="P22:P23"/>
    <mergeCell ref="Q22:Q23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87"/>
  <sheetViews>
    <sheetView workbookViewId="0">
      <selection activeCell="O13" sqref="O13"/>
    </sheetView>
  </sheetViews>
  <sheetFormatPr baseColWidth="10" defaultRowHeight="15" x14ac:dyDescent="0.25"/>
  <cols>
    <col min="1" max="1" width="27.85546875" customWidth="1"/>
    <col min="2" max="2" width="13" bestFit="1" customWidth="1"/>
    <col min="3" max="3" width="17.42578125" customWidth="1"/>
    <col min="4" max="4" width="13.7109375" customWidth="1"/>
    <col min="5" max="5" width="18.140625" customWidth="1"/>
  </cols>
  <sheetData>
    <row r="1" spans="1:12" x14ac:dyDescent="0.25">
      <c r="A1" s="336" t="s">
        <v>607</v>
      </c>
      <c r="B1" s="806" t="s">
        <v>608</v>
      </c>
      <c r="C1" s="806"/>
      <c r="D1" s="807" t="s">
        <v>609</v>
      </c>
      <c r="E1" s="807"/>
      <c r="F1" s="808" t="s">
        <v>610</v>
      </c>
      <c r="G1" s="808"/>
      <c r="H1" s="808"/>
      <c r="I1" s="808"/>
      <c r="J1" s="808"/>
      <c r="K1" s="808"/>
      <c r="L1" s="808"/>
    </row>
    <row r="2" spans="1:12" x14ac:dyDescent="0.25">
      <c r="A2" s="338"/>
      <c r="B2" s="262" t="s">
        <v>611</v>
      </c>
      <c r="C2" s="262" t="s">
        <v>612</v>
      </c>
      <c r="D2" s="264" t="s">
        <v>611</v>
      </c>
      <c r="E2" s="264" t="s">
        <v>612</v>
      </c>
      <c r="F2" s="265" t="s">
        <v>614</v>
      </c>
      <c r="G2" s="263" t="s">
        <v>613</v>
      </c>
      <c r="H2" s="265" t="s">
        <v>615</v>
      </c>
      <c r="I2" s="263" t="s">
        <v>616</v>
      </c>
      <c r="J2" s="265" t="s">
        <v>617</v>
      </c>
      <c r="K2" s="263" t="s">
        <v>618</v>
      </c>
      <c r="L2" s="265" t="s">
        <v>619</v>
      </c>
    </row>
    <row r="3" spans="1:12" x14ac:dyDescent="0.25">
      <c r="A3" s="95" t="s">
        <v>691</v>
      </c>
      <c r="B3" s="262">
        <v>0.1</v>
      </c>
      <c r="C3" s="262">
        <v>26</v>
      </c>
      <c r="D3" s="264"/>
      <c r="E3" s="264">
        <v>9</v>
      </c>
      <c r="F3" s="265"/>
      <c r="G3" s="263"/>
      <c r="H3" s="265"/>
      <c r="I3" s="263"/>
      <c r="J3" s="265"/>
      <c r="K3" s="263"/>
      <c r="L3" s="265"/>
    </row>
    <row r="4" spans="1:12" x14ac:dyDescent="0.25">
      <c r="A4" s="95" t="s">
        <v>676</v>
      </c>
      <c r="B4" s="262">
        <v>0.1</v>
      </c>
      <c r="C4" s="262">
        <v>9</v>
      </c>
      <c r="D4" s="264"/>
      <c r="E4" s="264">
        <v>26</v>
      </c>
      <c r="F4" s="265"/>
      <c r="G4" s="263"/>
      <c r="H4" s="265"/>
      <c r="I4" s="263"/>
      <c r="J4" s="265"/>
      <c r="K4" s="263"/>
      <c r="L4" s="265"/>
    </row>
    <row r="5" spans="1:12" x14ac:dyDescent="0.25">
      <c r="A5" s="95" t="s">
        <v>661</v>
      </c>
      <c r="B5" s="262"/>
      <c r="C5" s="262">
        <v>29</v>
      </c>
      <c r="D5" s="264">
        <v>0.3</v>
      </c>
      <c r="E5" s="264">
        <v>29</v>
      </c>
      <c r="F5" s="265"/>
      <c r="G5" s="263"/>
      <c r="H5" s="265"/>
      <c r="I5" s="263">
        <v>59</v>
      </c>
      <c r="J5" s="265"/>
      <c r="K5" s="263"/>
      <c r="L5" s="265"/>
    </row>
    <row r="6" spans="1:12" x14ac:dyDescent="0.25">
      <c r="A6" s="95" t="s">
        <v>688</v>
      </c>
      <c r="B6" s="262"/>
      <c r="C6" s="262">
        <v>26</v>
      </c>
      <c r="D6" s="264">
        <v>0.3</v>
      </c>
      <c r="E6" s="264">
        <v>26</v>
      </c>
      <c r="F6" s="265"/>
      <c r="G6" s="263"/>
      <c r="H6" s="265"/>
      <c r="I6" s="263">
        <v>52</v>
      </c>
      <c r="J6" s="265"/>
      <c r="K6" s="263"/>
      <c r="L6" s="265"/>
    </row>
    <row r="7" spans="1:12" x14ac:dyDescent="0.25">
      <c r="A7" s="95" t="s">
        <v>672</v>
      </c>
      <c r="B7" s="262"/>
      <c r="C7" s="262">
        <v>21</v>
      </c>
      <c r="D7" s="264">
        <v>0.3</v>
      </c>
      <c r="E7" s="264">
        <v>21</v>
      </c>
      <c r="F7" s="265"/>
      <c r="G7" s="263"/>
      <c r="H7" s="265"/>
      <c r="I7" s="263">
        <v>42</v>
      </c>
      <c r="J7" s="265"/>
      <c r="K7" s="263"/>
      <c r="L7" s="265"/>
    </row>
    <row r="8" spans="1:12" x14ac:dyDescent="0.25">
      <c r="A8" s="95" t="s">
        <v>697</v>
      </c>
      <c r="B8" s="262"/>
      <c r="C8" s="262">
        <v>28</v>
      </c>
      <c r="D8" s="264">
        <v>0.3</v>
      </c>
      <c r="E8" s="264">
        <v>28</v>
      </c>
      <c r="F8" s="265"/>
      <c r="G8" s="263"/>
      <c r="H8" s="265"/>
      <c r="I8" s="263">
        <v>56</v>
      </c>
      <c r="J8" s="265"/>
      <c r="K8" s="263"/>
      <c r="L8" s="265"/>
    </row>
    <row r="9" spans="1:12" x14ac:dyDescent="0.25">
      <c r="A9" s="95" t="s">
        <v>685</v>
      </c>
      <c r="B9" s="262"/>
      <c r="C9" s="262">
        <v>25</v>
      </c>
      <c r="D9" s="264">
        <v>0.3</v>
      </c>
      <c r="E9" s="264">
        <v>25</v>
      </c>
      <c r="F9" s="265"/>
      <c r="G9" s="263"/>
      <c r="H9" s="265"/>
      <c r="I9" s="263">
        <v>49</v>
      </c>
      <c r="J9" s="265"/>
      <c r="K9" s="263"/>
      <c r="L9" s="265"/>
    </row>
    <row r="10" spans="1:12" x14ac:dyDescent="0.25">
      <c r="A10" s="95" t="s">
        <v>659</v>
      </c>
      <c r="B10" s="262"/>
      <c r="C10" s="262">
        <v>32</v>
      </c>
      <c r="D10" s="264"/>
      <c r="E10" s="264">
        <v>32</v>
      </c>
      <c r="F10" s="265"/>
      <c r="G10" s="263"/>
      <c r="H10" s="265"/>
      <c r="I10" s="263">
        <v>64</v>
      </c>
      <c r="J10" s="265"/>
      <c r="K10" s="263"/>
      <c r="L10" s="265"/>
    </row>
    <row r="11" spans="1:12" x14ac:dyDescent="0.25">
      <c r="A11" s="95" t="s">
        <v>664</v>
      </c>
      <c r="B11" s="262">
        <v>0.2</v>
      </c>
      <c r="C11" s="262">
        <v>20</v>
      </c>
      <c r="D11" s="264"/>
      <c r="E11" s="264">
        <v>56</v>
      </c>
      <c r="F11" s="265"/>
      <c r="G11" s="263"/>
      <c r="H11" s="265"/>
      <c r="I11" s="263"/>
      <c r="J11" s="265"/>
      <c r="K11" s="263"/>
      <c r="L11" s="265"/>
    </row>
    <row r="12" spans="1:12" x14ac:dyDescent="0.25">
      <c r="A12" s="95" t="s">
        <v>666</v>
      </c>
      <c r="B12" s="262">
        <v>0.1</v>
      </c>
      <c r="C12" s="262">
        <v>14</v>
      </c>
      <c r="D12" s="264"/>
      <c r="E12" s="264">
        <v>41</v>
      </c>
      <c r="F12" s="265"/>
      <c r="G12" s="263"/>
      <c r="H12" s="265"/>
      <c r="I12" s="263"/>
      <c r="J12" s="265"/>
      <c r="K12" s="263"/>
      <c r="L12" s="265"/>
    </row>
    <row r="13" spans="1:12" x14ac:dyDescent="0.25">
      <c r="A13" s="95" t="s">
        <v>660</v>
      </c>
      <c r="B13" s="262"/>
      <c r="C13" s="262"/>
      <c r="D13" s="264">
        <v>0.8</v>
      </c>
      <c r="E13" s="264">
        <v>46</v>
      </c>
      <c r="F13" s="265"/>
      <c r="G13" s="263"/>
      <c r="H13" s="265"/>
      <c r="I13" s="263"/>
      <c r="J13" s="265"/>
      <c r="K13" s="263"/>
      <c r="L13" s="265"/>
    </row>
    <row r="14" spans="1:12" x14ac:dyDescent="0.25">
      <c r="A14" s="95" t="s">
        <v>670</v>
      </c>
      <c r="B14" s="262">
        <v>0.1</v>
      </c>
      <c r="C14" s="262">
        <v>47</v>
      </c>
      <c r="D14" s="264"/>
      <c r="E14" s="264"/>
      <c r="F14" s="265">
        <v>16</v>
      </c>
      <c r="G14" s="263"/>
      <c r="H14" s="265">
        <v>11</v>
      </c>
      <c r="I14" s="263"/>
      <c r="J14" s="265"/>
      <c r="K14" s="263"/>
      <c r="L14" s="265"/>
    </row>
    <row r="15" spans="1:12" x14ac:dyDescent="0.25">
      <c r="A15" s="95" t="s">
        <v>690</v>
      </c>
      <c r="B15" s="262"/>
      <c r="C15" s="262"/>
      <c r="D15" s="264">
        <v>0.4</v>
      </c>
      <c r="E15" s="264">
        <v>32</v>
      </c>
      <c r="F15" s="265"/>
      <c r="G15" s="263"/>
      <c r="H15" s="265"/>
      <c r="I15" s="263">
        <v>21</v>
      </c>
      <c r="J15" s="265">
        <v>21</v>
      </c>
      <c r="K15" s="263"/>
      <c r="L15" s="265"/>
    </row>
    <row r="16" spans="1:12" x14ac:dyDescent="0.25">
      <c r="A16" s="95" t="s">
        <v>683</v>
      </c>
      <c r="B16" s="262"/>
      <c r="C16" s="262"/>
      <c r="D16" s="264">
        <v>0.4</v>
      </c>
      <c r="E16" s="264">
        <v>37</v>
      </c>
      <c r="F16" s="265"/>
      <c r="G16" s="263"/>
      <c r="H16" s="265"/>
      <c r="I16" s="263">
        <v>25</v>
      </c>
      <c r="J16" s="265">
        <v>25</v>
      </c>
      <c r="K16" s="263"/>
      <c r="L16" s="265"/>
    </row>
    <row r="17" spans="1:12" x14ac:dyDescent="0.25">
      <c r="A17" s="95" t="s">
        <v>696</v>
      </c>
      <c r="B17" s="262"/>
      <c r="C17" s="262">
        <v>21</v>
      </c>
      <c r="D17" s="264"/>
      <c r="E17" s="264">
        <v>59</v>
      </c>
      <c r="F17" s="265"/>
      <c r="G17" s="263"/>
      <c r="H17" s="265"/>
      <c r="I17" s="263"/>
      <c r="J17" s="265"/>
      <c r="K17" s="263">
        <v>29</v>
      </c>
      <c r="L17" s="265">
        <v>29</v>
      </c>
    </row>
    <row r="18" spans="1:12" x14ac:dyDescent="0.25">
      <c r="A18" s="95" t="s">
        <v>637</v>
      </c>
      <c r="B18" s="262"/>
      <c r="C18" s="262"/>
      <c r="D18" s="264">
        <v>0.9</v>
      </c>
      <c r="E18" s="264">
        <v>19</v>
      </c>
      <c r="F18" s="265"/>
      <c r="G18" s="263"/>
      <c r="H18" s="265"/>
      <c r="I18" s="263"/>
      <c r="J18" s="265"/>
      <c r="K18" s="263"/>
      <c r="L18" s="265">
        <v>55</v>
      </c>
    </row>
    <row r="19" spans="1:12" x14ac:dyDescent="0.25">
      <c r="A19" s="95" t="s">
        <v>699</v>
      </c>
      <c r="B19" s="262"/>
      <c r="C19" s="262"/>
      <c r="D19" s="264"/>
      <c r="E19" s="264">
        <v>22</v>
      </c>
      <c r="F19" s="265"/>
      <c r="G19" s="263"/>
      <c r="H19" s="265"/>
      <c r="I19" s="263"/>
      <c r="J19" s="265"/>
      <c r="K19" s="263"/>
      <c r="L19" s="265">
        <v>62</v>
      </c>
    </row>
    <row r="20" spans="1:12" x14ac:dyDescent="0.25">
      <c r="A20" s="95" t="s">
        <v>656</v>
      </c>
      <c r="B20" s="262">
        <v>1.2</v>
      </c>
      <c r="C20" s="262"/>
      <c r="D20" s="264"/>
      <c r="E20" s="264"/>
      <c r="F20" s="265"/>
      <c r="G20" s="263"/>
      <c r="H20" s="265"/>
      <c r="I20" s="263"/>
      <c r="J20" s="265"/>
      <c r="K20" s="263"/>
      <c r="L20" s="265"/>
    </row>
    <row r="21" spans="1:12" x14ac:dyDescent="0.25">
      <c r="A21" s="95" t="s">
        <v>634</v>
      </c>
      <c r="B21" s="262"/>
      <c r="C21" s="262">
        <v>33</v>
      </c>
      <c r="D21" s="264"/>
      <c r="E21" s="264">
        <v>33</v>
      </c>
      <c r="F21" s="265"/>
      <c r="G21" s="263"/>
      <c r="H21" s="265"/>
      <c r="I21" s="263">
        <v>66</v>
      </c>
      <c r="J21" s="265"/>
      <c r="K21" s="263"/>
      <c r="L21" s="265"/>
    </row>
    <row r="22" spans="1:12" x14ac:dyDescent="0.25">
      <c r="A22" s="95" t="s">
        <v>701</v>
      </c>
      <c r="B22" s="262"/>
      <c r="C22" s="262">
        <v>17</v>
      </c>
      <c r="D22" s="264">
        <v>0.2</v>
      </c>
      <c r="E22" s="264">
        <v>17</v>
      </c>
      <c r="F22" s="265"/>
      <c r="G22" s="263"/>
      <c r="H22" s="265"/>
      <c r="I22" s="263">
        <v>35</v>
      </c>
      <c r="J22" s="265"/>
      <c r="K22" s="263"/>
      <c r="L22" s="265"/>
    </row>
    <row r="23" spans="1:12" x14ac:dyDescent="0.25">
      <c r="A23" s="95" t="s">
        <v>655</v>
      </c>
      <c r="B23" s="262"/>
      <c r="C23" s="262"/>
      <c r="D23" s="264">
        <v>0.3</v>
      </c>
      <c r="E23" s="264"/>
      <c r="F23" s="265"/>
      <c r="G23" s="263"/>
      <c r="H23" s="265"/>
      <c r="I23" s="263">
        <v>9</v>
      </c>
      <c r="J23" s="265">
        <v>9</v>
      </c>
      <c r="K23" s="263"/>
      <c r="L23" s="265"/>
    </row>
    <row r="24" spans="1:12" x14ac:dyDescent="0.25">
      <c r="A24" s="95" t="s">
        <v>633</v>
      </c>
      <c r="B24" s="262">
        <v>0.2</v>
      </c>
      <c r="C24" s="262">
        <v>25</v>
      </c>
      <c r="D24" s="264"/>
      <c r="E24" s="264">
        <v>72</v>
      </c>
      <c r="F24" s="265"/>
      <c r="G24" s="263"/>
      <c r="H24" s="265"/>
      <c r="I24" s="263"/>
      <c r="J24" s="265"/>
      <c r="K24" s="263"/>
      <c r="L24" s="265"/>
    </row>
    <row r="25" spans="1:12" x14ac:dyDescent="0.25">
      <c r="A25" s="95" t="s">
        <v>663</v>
      </c>
      <c r="B25" s="262">
        <v>0.2</v>
      </c>
      <c r="C25" s="262">
        <v>19</v>
      </c>
      <c r="D25" s="264"/>
      <c r="E25" s="264">
        <v>19</v>
      </c>
      <c r="F25" s="265"/>
      <c r="G25" s="263"/>
      <c r="H25" s="265"/>
      <c r="I25" s="263"/>
      <c r="J25" s="265"/>
      <c r="K25" s="263"/>
      <c r="L25" s="265"/>
    </row>
    <row r="26" spans="1:12" x14ac:dyDescent="0.25">
      <c r="A26" s="95" t="s">
        <v>640</v>
      </c>
      <c r="B26" s="262"/>
      <c r="C26" s="262"/>
      <c r="D26" s="264">
        <v>0.5</v>
      </c>
      <c r="E26" s="264" t="s">
        <v>636</v>
      </c>
      <c r="F26" s="265"/>
      <c r="G26" s="263"/>
      <c r="H26" s="265"/>
      <c r="I26" s="263"/>
      <c r="J26" s="265"/>
      <c r="K26" s="263"/>
      <c r="L26" s="265"/>
    </row>
    <row r="27" spans="1:12" x14ac:dyDescent="0.25">
      <c r="A27" s="95" t="s">
        <v>638</v>
      </c>
      <c r="B27" s="262"/>
      <c r="C27" s="262">
        <v>11</v>
      </c>
      <c r="D27" s="264">
        <v>0.8</v>
      </c>
      <c r="E27" s="264">
        <v>11</v>
      </c>
      <c r="F27" s="265"/>
      <c r="G27" s="263"/>
      <c r="H27" s="265"/>
      <c r="I27" s="263"/>
      <c r="J27" s="265">
        <v>46</v>
      </c>
      <c r="K27" s="263"/>
      <c r="L27" s="265"/>
    </row>
    <row r="28" spans="1:12" x14ac:dyDescent="0.25">
      <c r="A28" s="95" t="s">
        <v>671</v>
      </c>
      <c r="B28" s="262">
        <v>0.1</v>
      </c>
      <c r="C28" s="262">
        <v>16</v>
      </c>
      <c r="D28" s="264"/>
      <c r="E28" s="264"/>
      <c r="F28" s="265"/>
      <c r="G28" s="263">
        <v>5</v>
      </c>
      <c r="H28" s="265">
        <v>18</v>
      </c>
      <c r="I28" s="263"/>
      <c r="J28" s="265"/>
      <c r="K28" s="263"/>
      <c r="L28" s="265"/>
    </row>
    <row r="29" spans="1:12" x14ac:dyDescent="0.25">
      <c r="A29" s="95" t="s">
        <v>675</v>
      </c>
      <c r="B29" s="262">
        <v>0.1</v>
      </c>
      <c r="C29" s="262">
        <v>15</v>
      </c>
      <c r="D29" s="264"/>
      <c r="E29" s="264"/>
      <c r="F29" s="265"/>
      <c r="G29" s="263">
        <v>4</v>
      </c>
      <c r="H29" s="265">
        <v>17</v>
      </c>
      <c r="I29" s="263"/>
      <c r="J29" s="265"/>
      <c r="K29" s="263"/>
      <c r="L29" s="265"/>
    </row>
    <row r="30" spans="1:12" x14ac:dyDescent="0.25">
      <c r="A30" s="95" t="s">
        <v>673</v>
      </c>
      <c r="B30" s="262"/>
      <c r="C30" s="262"/>
      <c r="D30" s="264">
        <v>0.4</v>
      </c>
      <c r="E30" s="264">
        <v>37</v>
      </c>
      <c r="F30" s="265"/>
      <c r="G30" s="263"/>
      <c r="H30" s="265"/>
      <c r="I30" s="263"/>
      <c r="J30" s="265"/>
      <c r="K30" s="263">
        <v>49</v>
      </c>
      <c r="L30" s="265"/>
    </row>
    <row r="31" spans="1:12" x14ac:dyDescent="0.25">
      <c r="A31" s="95" t="s">
        <v>677</v>
      </c>
      <c r="B31" s="262"/>
      <c r="C31" s="262">
        <v>18</v>
      </c>
      <c r="D31" s="264"/>
      <c r="E31" s="264">
        <v>52</v>
      </c>
      <c r="F31" s="265"/>
      <c r="G31" s="263"/>
      <c r="H31" s="265"/>
      <c r="I31" s="263"/>
      <c r="J31" s="265"/>
      <c r="K31" s="263">
        <v>26</v>
      </c>
      <c r="L31" s="265">
        <v>26</v>
      </c>
    </row>
    <row r="32" spans="1:12" x14ac:dyDescent="0.25">
      <c r="A32" s="95" t="s">
        <v>674</v>
      </c>
      <c r="B32" s="262"/>
      <c r="C32" s="262"/>
      <c r="D32" s="264">
        <v>0.4</v>
      </c>
      <c r="E32" s="264">
        <v>39</v>
      </c>
      <c r="F32" s="265"/>
      <c r="G32" s="263"/>
      <c r="H32" s="265"/>
      <c r="I32" s="263"/>
      <c r="J32" s="265"/>
      <c r="K32" s="263">
        <v>52</v>
      </c>
      <c r="L32" s="265"/>
    </row>
    <row r="33" spans="1:12" x14ac:dyDescent="0.25">
      <c r="A33" s="95" t="s">
        <v>648</v>
      </c>
      <c r="B33" s="262">
        <v>0.1</v>
      </c>
      <c r="C33" s="262"/>
      <c r="D33" s="264"/>
      <c r="E33" s="264">
        <v>40</v>
      </c>
      <c r="F33" s="265">
        <v>9</v>
      </c>
      <c r="G33" s="263">
        <v>36</v>
      </c>
      <c r="H33" s="265"/>
      <c r="I33" s="263"/>
      <c r="J33" s="265"/>
      <c r="K33" s="263"/>
      <c r="L33" s="265"/>
    </row>
    <row r="34" spans="1:12" x14ac:dyDescent="0.25">
      <c r="A34" s="95" t="s">
        <v>651</v>
      </c>
      <c r="B34" s="262">
        <v>0.1</v>
      </c>
      <c r="C34" s="262"/>
      <c r="D34" s="264"/>
      <c r="E34" s="264">
        <v>39</v>
      </c>
      <c r="F34" s="265">
        <v>9</v>
      </c>
      <c r="G34" s="263">
        <v>35</v>
      </c>
      <c r="H34" s="265"/>
      <c r="I34" s="263"/>
      <c r="J34" s="265"/>
      <c r="K34" s="263"/>
      <c r="L34" s="265"/>
    </row>
    <row r="35" spans="1:12" x14ac:dyDescent="0.25">
      <c r="A35" s="95" t="s">
        <v>662</v>
      </c>
      <c r="B35" s="262">
        <v>1.5</v>
      </c>
      <c r="C35" s="262"/>
      <c r="D35" s="264"/>
      <c r="E35" s="264"/>
      <c r="F35" s="265"/>
      <c r="G35" s="263"/>
      <c r="H35" s="265"/>
      <c r="I35" s="263"/>
      <c r="J35" s="265"/>
      <c r="K35" s="263"/>
      <c r="L35" s="265"/>
    </row>
    <row r="36" spans="1:12" x14ac:dyDescent="0.25">
      <c r="A36" s="95" t="s">
        <v>647</v>
      </c>
      <c r="B36" s="262"/>
      <c r="C36" s="262"/>
      <c r="D36" s="264" t="s">
        <v>624</v>
      </c>
      <c r="E36" s="264"/>
      <c r="F36" s="265"/>
      <c r="G36" s="263"/>
      <c r="H36" s="265"/>
      <c r="I36" s="263"/>
      <c r="J36" s="265"/>
      <c r="K36" s="263"/>
      <c r="L36" s="265"/>
    </row>
    <row r="37" spans="1:12" x14ac:dyDescent="0.25">
      <c r="A37" s="95" t="s">
        <v>668</v>
      </c>
      <c r="B37" s="262"/>
      <c r="C37" s="262"/>
      <c r="D37" s="264">
        <v>0.2</v>
      </c>
      <c r="E37" s="264">
        <v>15</v>
      </c>
      <c r="F37" s="265"/>
      <c r="G37" s="263"/>
      <c r="H37" s="265"/>
      <c r="I37" s="263">
        <v>42</v>
      </c>
      <c r="J37" s="265"/>
      <c r="K37" s="263"/>
      <c r="L37" s="265"/>
    </row>
    <row r="38" spans="1:12" x14ac:dyDescent="0.25">
      <c r="A38" s="95" t="s">
        <v>650</v>
      </c>
      <c r="B38" s="262"/>
      <c r="C38" s="262">
        <v>13</v>
      </c>
      <c r="D38" s="264">
        <v>0.2</v>
      </c>
      <c r="E38" s="264">
        <v>38</v>
      </c>
      <c r="F38" s="265"/>
      <c r="G38" s="263"/>
      <c r="H38" s="265"/>
      <c r="I38" s="263"/>
      <c r="J38" s="265"/>
      <c r="K38" s="263"/>
      <c r="L38" s="265"/>
    </row>
    <row r="39" spans="1:12" x14ac:dyDescent="0.25">
      <c r="A39" s="95" t="s">
        <v>646</v>
      </c>
      <c r="B39" s="262"/>
      <c r="C39" s="262"/>
      <c r="D39" s="264">
        <v>0.8</v>
      </c>
      <c r="E39" s="264">
        <v>48</v>
      </c>
      <c r="F39" s="265"/>
      <c r="G39" s="263"/>
      <c r="H39" s="265"/>
      <c r="I39" s="263"/>
      <c r="J39" s="265"/>
      <c r="K39" s="263"/>
      <c r="L39" s="265"/>
    </row>
    <row r="40" spans="1:12" x14ac:dyDescent="0.25">
      <c r="A40" s="95" t="s">
        <v>681</v>
      </c>
      <c r="B40" s="262"/>
      <c r="C40" s="262"/>
      <c r="D40" s="264">
        <v>0.7</v>
      </c>
      <c r="E40" s="264">
        <v>38</v>
      </c>
      <c r="F40" s="265"/>
      <c r="G40" s="263"/>
      <c r="H40" s="265"/>
      <c r="I40" s="263"/>
      <c r="J40" s="265"/>
      <c r="K40" s="263"/>
      <c r="L40" s="265"/>
    </row>
    <row r="41" spans="1:12" x14ac:dyDescent="0.25">
      <c r="A41" s="95" t="s">
        <v>679</v>
      </c>
      <c r="B41" s="262"/>
      <c r="C41" s="262"/>
      <c r="D41" s="264">
        <v>0.6</v>
      </c>
      <c r="E41" s="264">
        <v>34</v>
      </c>
      <c r="F41" s="265"/>
      <c r="G41" s="263"/>
      <c r="H41" s="265"/>
      <c r="I41" s="263"/>
      <c r="J41" s="265"/>
      <c r="K41" s="263"/>
      <c r="L41" s="265"/>
    </row>
    <row r="42" spans="1:12" x14ac:dyDescent="0.25">
      <c r="A42" s="95" t="s">
        <v>689</v>
      </c>
      <c r="B42" s="262">
        <v>0.3</v>
      </c>
      <c r="C42" s="262">
        <v>18</v>
      </c>
      <c r="D42" s="264"/>
      <c r="E42" s="264">
        <v>53</v>
      </c>
      <c r="F42" s="265"/>
      <c r="G42" s="263"/>
      <c r="H42" s="265"/>
      <c r="I42" s="263"/>
      <c r="J42" s="265"/>
      <c r="K42" s="263"/>
      <c r="L42" s="265"/>
    </row>
    <row r="43" spans="1:12" x14ac:dyDescent="0.25">
      <c r="A43" s="95" t="s">
        <v>682</v>
      </c>
      <c r="B43" s="262">
        <v>0.1</v>
      </c>
      <c r="C43" s="262"/>
      <c r="D43" s="264"/>
      <c r="E43" s="264">
        <v>40</v>
      </c>
      <c r="F43" s="265">
        <v>9</v>
      </c>
      <c r="G43" s="263">
        <v>36</v>
      </c>
      <c r="H43" s="265"/>
      <c r="I43" s="263"/>
      <c r="J43" s="265"/>
      <c r="K43" s="263"/>
      <c r="L43" s="265"/>
    </row>
    <row r="44" spans="1:12" x14ac:dyDescent="0.25">
      <c r="A44" s="95" t="s">
        <v>695</v>
      </c>
      <c r="B44" s="262">
        <v>0.4</v>
      </c>
      <c r="C44" s="262">
        <v>21</v>
      </c>
      <c r="D44" s="264"/>
      <c r="E44" s="264">
        <v>60</v>
      </c>
      <c r="F44" s="265"/>
      <c r="G44" s="263"/>
      <c r="H44" s="265"/>
      <c r="I44" s="263"/>
      <c r="J44" s="265"/>
      <c r="K44" s="263"/>
      <c r="L44" s="265"/>
    </row>
    <row r="45" spans="1:12" x14ac:dyDescent="0.25">
      <c r="A45" s="95" t="s">
        <v>687</v>
      </c>
      <c r="B45" s="262">
        <v>0.3</v>
      </c>
      <c r="C45" s="262">
        <v>54</v>
      </c>
      <c r="D45" s="264"/>
      <c r="E45" s="264">
        <v>19</v>
      </c>
      <c r="F45" s="265"/>
      <c r="G45" s="263"/>
      <c r="H45" s="265"/>
      <c r="I45" s="263"/>
      <c r="J45" s="265"/>
      <c r="K45" s="263"/>
      <c r="L45" s="265"/>
    </row>
    <row r="46" spans="1:12" x14ac:dyDescent="0.25">
      <c r="A46" s="95" t="s">
        <v>657</v>
      </c>
      <c r="B46" s="262">
        <v>0.4</v>
      </c>
      <c r="C46" s="262">
        <v>61</v>
      </c>
      <c r="D46" s="264"/>
      <c r="E46" s="264">
        <v>21</v>
      </c>
      <c r="F46" s="265"/>
      <c r="G46" s="263"/>
      <c r="H46" s="265"/>
      <c r="I46" s="263"/>
      <c r="J46" s="265"/>
      <c r="K46" s="263"/>
      <c r="L46" s="265"/>
    </row>
    <row r="47" spans="1:12" x14ac:dyDescent="0.25">
      <c r="A47" s="95" t="s">
        <v>680</v>
      </c>
      <c r="B47" s="262">
        <v>0.3</v>
      </c>
      <c r="C47" s="262">
        <v>56</v>
      </c>
      <c r="D47" s="264"/>
      <c r="E47" s="264">
        <v>20</v>
      </c>
      <c r="F47" s="265"/>
      <c r="G47" s="263"/>
      <c r="H47" s="265"/>
      <c r="I47" s="263"/>
      <c r="J47" s="265"/>
      <c r="K47" s="263"/>
      <c r="L47" s="265"/>
    </row>
    <row r="48" spans="1:12" x14ac:dyDescent="0.25">
      <c r="A48" s="95" t="s">
        <v>684</v>
      </c>
      <c r="B48" s="262">
        <v>0.2</v>
      </c>
      <c r="C48" s="262">
        <v>41</v>
      </c>
      <c r="D48" s="264"/>
      <c r="E48" s="264">
        <v>14</v>
      </c>
      <c r="F48" s="265"/>
      <c r="G48" s="263"/>
      <c r="H48" s="265"/>
      <c r="I48" s="263"/>
      <c r="J48" s="265"/>
      <c r="K48" s="263"/>
      <c r="L48" s="265"/>
    </row>
    <row r="49" spans="1:12" x14ac:dyDescent="0.25">
      <c r="A49" s="95" t="s">
        <v>669</v>
      </c>
      <c r="B49" s="262">
        <v>0.3</v>
      </c>
      <c r="C49" s="262">
        <v>26</v>
      </c>
      <c r="D49" s="264"/>
      <c r="E49" s="264">
        <v>26</v>
      </c>
      <c r="F49" s="265"/>
      <c r="G49" s="263"/>
      <c r="H49" s="265"/>
      <c r="I49" s="263"/>
      <c r="J49" s="265"/>
      <c r="K49" s="263"/>
      <c r="L49" s="265"/>
    </row>
    <row r="50" spans="1:12" x14ac:dyDescent="0.25">
      <c r="A50" s="95" t="s">
        <v>658</v>
      </c>
      <c r="B50" s="262"/>
      <c r="C50" s="262">
        <v>41</v>
      </c>
      <c r="D50" s="264"/>
      <c r="E50" s="264">
        <v>28</v>
      </c>
      <c r="F50" s="265"/>
      <c r="G50" s="263"/>
      <c r="H50" s="265"/>
      <c r="I50" s="263">
        <v>28</v>
      </c>
      <c r="J50" s="265"/>
      <c r="K50" s="263"/>
      <c r="L50" s="265">
        <v>28</v>
      </c>
    </row>
    <row r="51" spans="1:12" x14ac:dyDescent="0.25">
      <c r="A51" s="95" t="s">
        <v>686</v>
      </c>
      <c r="B51" s="262"/>
      <c r="C51" s="262">
        <v>36</v>
      </c>
      <c r="D51" s="264"/>
      <c r="E51" s="264">
        <v>24</v>
      </c>
      <c r="F51" s="265"/>
      <c r="G51" s="263"/>
      <c r="H51" s="265"/>
      <c r="I51" s="263">
        <v>24</v>
      </c>
      <c r="J51" s="265"/>
      <c r="K51" s="263"/>
      <c r="L51" s="265">
        <v>24</v>
      </c>
    </row>
    <row r="52" spans="1:12" x14ac:dyDescent="0.25">
      <c r="A52" s="95" t="s">
        <v>694</v>
      </c>
      <c r="B52" s="262"/>
      <c r="C52" s="262">
        <v>31</v>
      </c>
      <c r="D52" s="264"/>
      <c r="E52" s="264">
        <v>20</v>
      </c>
      <c r="F52" s="265"/>
      <c r="G52" s="263"/>
      <c r="H52" s="265"/>
      <c r="I52" s="263">
        <v>20</v>
      </c>
      <c r="J52" s="265"/>
      <c r="K52" s="263"/>
      <c r="L52" s="265">
        <v>20</v>
      </c>
    </row>
    <row r="53" spans="1:12" x14ac:dyDescent="0.25">
      <c r="A53" s="95" t="s">
        <v>700</v>
      </c>
      <c r="B53" s="262"/>
      <c r="C53" s="262">
        <v>42</v>
      </c>
      <c r="D53" s="264"/>
      <c r="E53" s="264">
        <v>28</v>
      </c>
      <c r="F53" s="265"/>
      <c r="G53" s="263"/>
      <c r="H53" s="265"/>
      <c r="I53" s="263">
        <v>28</v>
      </c>
      <c r="J53" s="265"/>
      <c r="K53" s="263"/>
      <c r="L53" s="265">
        <v>28</v>
      </c>
    </row>
    <row r="54" spans="1:12" x14ac:dyDescent="0.25">
      <c r="A54" s="95" t="s">
        <v>692</v>
      </c>
      <c r="B54" s="262"/>
      <c r="C54" s="262">
        <v>48</v>
      </c>
      <c r="D54" s="264"/>
      <c r="E54" s="264">
        <v>32</v>
      </c>
      <c r="F54" s="265"/>
      <c r="G54" s="263"/>
      <c r="H54" s="265"/>
      <c r="I54" s="263">
        <v>32</v>
      </c>
      <c r="J54" s="265"/>
      <c r="K54" s="263"/>
      <c r="L54" s="265">
        <v>32</v>
      </c>
    </row>
    <row r="55" spans="1:12" x14ac:dyDescent="0.25">
      <c r="A55" s="95" t="s">
        <v>698</v>
      </c>
      <c r="B55" s="262"/>
      <c r="C55" s="262">
        <v>53</v>
      </c>
      <c r="D55" s="264"/>
      <c r="E55" s="264">
        <v>35</v>
      </c>
      <c r="F55" s="265"/>
      <c r="G55" s="263"/>
      <c r="H55" s="265"/>
      <c r="I55" s="263">
        <v>35</v>
      </c>
      <c r="J55" s="265"/>
      <c r="K55" s="263"/>
      <c r="L55" s="265">
        <v>35</v>
      </c>
    </row>
    <row r="56" spans="1:12" x14ac:dyDescent="0.25">
      <c r="A56" s="95" t="s">
        <v>665</v>
      </c>
      <c r="B56" s="262"/>
      <c r="C56" s="262">
        <v>47</v>
      </c>
      <c r="D56" s="264"/>
      <c r="E56" s="264">
        <v>31</v>
      </c>
      <c r="F56" s="265"/>
      <c r="G56" s="263"/>
      <c r="H56" s="265"/>
      <c r="I56" s="263">
        <v>31</v>
      </c>
      <c r="J56" s="265"/>
      <c r="K56" s="263"/>
      <c r="L56" s="265">
        <v>31</v>
      </c>
    </row>
    <row r="57" spans="1:12" x14ac:dyDescent="0.25">
      <c r="A57" s="95" t="s">
        <v>654</v>
      </c>
      <c r="B57" s="262"/>
      <c r="C57" s="262">
        <v>23</v>
      </c>
      <c r="D57" s="264"/>
      <c r="E57" s="264">
        <v>66</v>
      </c>
      <c r="F57" s="265"/>
      <c r="G57" s="263"/>
      <c r="H57" s="265"/>
      <c r="I57" s="263"/>
      <c r="J57" s="265"/>
      <c r="K57" s="263">
        <v>33</v>
      </c>
      <c r="L57" s="265">
        <v>33</v>
      </c>
    </row>
    <row r="58" spans="1:12" x14ac:dyDescent="0.25">
      <c r="A58" s="95" t="s">
        <v>678</v>
      </c>
      <c r="B58" s="262">
        <v>0.1</v>
      </c>
      <c r="C58" s="262">
        <v>23</v>
      </c>
      <c r="D58" s="264"/>
      <c r="E58" s="264"/>
      <c r="F58" s="265">
        <v>30</v>
      </c>
      <c r="G58" s="263">
        <v>8</v>
      </c>
      <c r="H58" s="265"/>
      <c r="I58" s="263"/>
      <c r="J58" s="265"/>
      <c r="K58" s="263"/>
      <c r="L58" s="265"/>
    </row>
    <row r="59" spans="1:12" x14ac:dyDescent="0.25">
      <c r="A59" s="95" t="s">
        <v>639</v>
      </c>
      <c r="B59" s="262"/>
      <c r="C59" s="262"/>
      <c r="D59" s="264">
        <v>0.4</v>
      </c>
      <c r="E59" s="264">
        <v>41</v>
      </c>
      <c r="F59" s="265"/>
      <c r="G59" s="263"/>
      <c r="H59" s="265"/>
      <c r="I59" s="263">
        <v>14</v>
      </c>
      <c r="J59" s="265">
        <v>14</v>
      </c>
      <c r="K59" s="263"/>
      <c r="L59" s="265"/>
    </row>
    <row r="60" spans="1:12" x14ac:dyDescent="0.25">
      <c r="A60" s="95" t="s">
        <v>649</v>
      </c>
      <c r="B60" s="262"/>
      <c r="C60" s="262"/>
      <c r="D60" s="264">
        <v>0.5</v>
      </c>
      <c r="E60" s="264">
        <v>53</v>
      </c>
      <c r="F60" s="265"/>
      <c r="G60" s="263"/>
      <c r="H60" s="265"/>
      <c r="I60" s="263">
        <v>18</v>
      </c>
      <c r="J60" s="265">
        <v>18</v>
      </c>
      <c r="K60" s="263"/>
      <c r="L60" s="265"/>
    </row>
    <row r="61" spans="1:12" x14ac:dyDescent="0.25">
      <c r="A61" s="95" t="s">
        <v>667</v>
      </c>
      <c r="B61" s="262"/>
      <c r="C61" s="262"/>
      <c r="D61" s="264">
        <v>0.3</v>
      </c>
      <c r="E61" s="264">
        <v>30</v>
      </c>
      <c r="F61" s="265"/>
      <c r="G61" s="263"/>
      <c r="H61" s="265"/>
      <c r="I61" s="263">
        <v>11</v>
      </c>
      <c r="J61" s="265">
        <v>11</v>
      </c>
      <c r="K61" s="263"/>
      <c r="L61" s="265"/>
    </row>
    <row r="62" spans="1:12" x14ac:dyDescent="0.25">
      <c r="A62" s="95" t="s">
        <v>632</v>
      </c>
      <c r="B62" s="262"/>
      <c r="C62" s="262"/>
      <c r="D62" s="264">
        <v>0.3</v>
      </c>
      <c r="E62" s="264">
        <v>37</v>
      </c>
      <c r="F62" s="265"/>
      <c r="G62" s="263"/>
      <c r="H62" s="265"/>
      <c r="I62" s="263">
        <v>13</v>
      </c>
      <c r="J62" s="265">
        <v>13</v>
      </c>
      <c r="K62" s="263"/>
      <c r="L62" s="265"/>
    </row>
    <row r="63" spans="1:12" x14ac:dyDescent="0.25">
      <c r="A63" s="95" t="s">
        <v>652</v>
      </c>
      <c r="B63" s="262"/>
      <c r="C63" s="262"/>
      <c r="D63" s="264">
        <v>0.4</v>
      </c>
      <c r="E63" s="264">
        <v>48</v>
      </c>
      <c r="F63" s="265"/>
      <c r="G63" s="263"/>
      <c r="H63" s="265"/>
      <c r="I63" s="263">
        <v>17</v>
      </c>
      <c r="J63" s="265">
        <v>17</v>
      </c>
      <c r="K63" s="263"/>
      <c r="L63" s="265"/>
    </row>
    <row r="64" spans="1:12" x14ac:dyDescent="0.25">
      <c r="A64" s="95" t="s">
        <v>693</v>
      </c>
      <c r="B64" s="262">
        <v>1.2</v>
      </c>
      <c r="C64" s="262"/>
      <c r="D64" s="264"/>
      <c r="E64" s="264"/>
      <c r="F64" s="265"/>
      <c r="G64" s="263"/>
      <c r="H64" s="265"/>
      <c r="I64" s="263"/>
      <c r="J64" s="265"/>
      <c r="K64" s="263"/>
      <c r="L64" s="265"/>
    </row>
    <row r="65" spans="1:12" x14ac:dyDescent="0.25">
      <c r="A65" s="95" t="s">
        <v>653</v>
      </c>
      <c r="B65" s="262"/>
      <c r="C65" s="262"/>
      <c r="D65" s="264" t="s">
        <v>624</v>
      </c>
      <c r="E65" s="264"/>
      <c r="F65" s="265"/>
      <c r="G65" s="263"/>
      <c r="H65" s="265"/>
      <c r="I65" s="263"/>
      <c r="J65" s="265"/>
      <c r="K65" s="263"/>
      <c r="L65" s="265"/>
    </row>
    <row r="66" spans="1:12" x14ac:dyDescent="0.25">
      <c r="A66" s="95" t="s">
        <v>631</v>
      </c>
      <c r="B66" s="262"/>
      <c r="C66" s="262">
        <v>21</v>
      </c>
      <c r="D66" s="264"/>
      <c r="E66" s="264">
        <v>60</v>
      </c>
      <c r="F66" s="265"/>
      <c r="G66" s="263"/>
      <c r="H66" s="265"/>
      <c r="I66" s="263"/>
      <c r="J66" s="265"/>
      <c r="K66" s="263">
        <v>30</v>
      </c>
      <c r="L66" s="265">
        <v>30</v>
      </c>
    </row>
    <row r="67" spans="1:12" x14ac:dyDescent="0.25">
      <c r="A67" s="95" t="s">
        <v>635</v>
      </c>
      <c r="B67" s="262">
        <v>0.2</v>
      </c>
      <c r="C67" s="262">
        <v>40</v>
      </c>
      <c r="D67" s="264"/>
      <c r="E67" s="264">
        <v>14</v>
      </c>
      <c r="F67" s="265"/>
      <c r="G67" s="263"/>
      <c r="H67" s="265"/>
      <c r="I67" s="263"/>
      <c r="J67" s="265"/>
      <c r="K67" s="263"/>
      <c r="L67" s="265"/>
    </row>
    <row r="68" spans="1:12" x14ac:dyDescent="0.25">
      <c r="A68" s="95" t="s">
        <v>142</v>
      </c>
      <c r="B68" s="262"/>
      <c r="C68" s="262">
        <v>41</v>
      </c>
      <c r="D68" s="264"/>
      <c r="E68" s="264">
        <v>41</v>
      </c>
      <c r="F68" s="265"/>
      <c r="G68" s="263"/>
      <c r="H68" s="265"/>
      <c r="I68" s="263"/>
      <c r="J68" s="265"/>
      <c r="K68" s="263"/>
      <c r="L68" s="265"/>
    </row>
    <row r="69" spans="1:12" x14ac:dyDescent="0.25">
      <c r="A69" s="95" t="s">
        <v>625</v>
      </c>
      <c r="B69" s="262"/>
      <c r="C69" s="262"/>
      <c r="D69" s="264">
        <v>0.3</v>
      </c>
      <c r="E69" s="264"/>
      <c r="F69" s="265"/>
      <c r="G69" s="263"/>
      <c r="H69" s="265"/>
      <c r="I69" s="263">
        <v>14</v>
      </c>
      <c r="J69" s="265">
        <v>14</v>
      </c>
      <c r="K69" s="263"/>
      <c r="L69" s="265"/>
    </row>
    <row r="70" spans="1:12" x14ac:dyDescent="0.25">
      <c r="A70" s="95" t="s">
        <v>627</v>
      </c>
      <c r="B70" s="262">
        <v>0.2</v>
      </c>
      <c r="C70" s="262">
        <v>28</v>
      </c>
      <c r="D70" s="264"/>
      <c r="E70" s="264">
        <v>9</v>
      </c>
      <c r="F70" s="265"/>
      <c r="G70" s="263"/>
      <c r="H70" s="265"/>
      <c r="I70" s="263"/>
      <c r="J70" s="265"/>
      <c r="K70" s="263"/>
      <c r="L70" s="265"/>
    </row>
    <row r="71" spans="1:12" x14ac:dyDescent="0.25">
      <c r="A71" s="95" t="s">
        <v>469</v>
      </c>
      <c r="B71" s="262">
        <v>0.3</v>
      </c>
      <c r="C71" s="262">
        <v>10</v>
      </c>
      <c r="D71" s="264"/>
      <c r="E71" s="264">
        <v>10</v>
      </c>
      <c r="F71" s="265"/>
      <c r="G71" s="263"/>
      <c r="H71" s="265"/>
      <c r="I71" s="263"/>
      <c r="J71" s="265"/>
      <c r="K71" s="263"/>
      <c r="L71" s="265"/>
    </row>
    <row r="72" spans="1:12" x14ac:dyDescent="0.25">
      <c r="A72" s="95" t="s">
        <v>623</v>
      </c>
      <c r="B72" s="262">
        <v>0.1</v>
      </c>
      <c r="C72" s="262">
        <v>16</v>
      </c>
      <c r="D72" s="264"/>
      <c r="E72" s="264">
        <v>5</v>
      </c>
      <c r="F72" s="265"/>
      <c r="G72" s="263"/>
      <c r="H72" s="265"/>
      <c r="I72" s="263"/>
      <c r="J72" s="265"/>
      <c r="K72" s="263"/>
      <c r="L72" s="265"/>
    </row>
    <row r="73" spans="1:12" x14ac:dyDescent="0.25">
      <c r="A73" s="95" t="s">
        <v>702</v>
      </c>
      <c r="B73" s="262"/>
      <c r="C73" s="262">
        <v>18</v>
      </c>
      <c r="D73" s="264">
        <v>0.7</v>
      </c>
      <c r="E73" s="264">
        <v>18</v>
      </c>
      <c r="F73" s="265"/>
      <c r="G73" s="263"/>
      <c r="H73" s="265"/>
      <c r="I73" s="263"/>
      <c r="J73" s="265"/>
      <c r="K73" s="263"/>
      <c r="L73" s="265"/>
    </row>
    <row r="74" spans="1:12" x14ac:dyDescent="0.25">
      <c r="A74" s="95" t="s">
        <v>629</v>
      </c>
      <c r="B74" s="262">
        <v>0.3</v>
      </c>
      <c r="C74" s="262">
        <v>11</v>
      </c>
      <c r="D74" s="264"/>
      <c r="E74" s="264">
        <v>11</v>
      </c>
      <c r="F74" s="265"/>
      <c r="G74" s="263"/>
      <c r="H74" s="265"/>
      <c r="I74" s="263"/>
      <c r="J74" s="265"/>
      <c r="K74" s="263"/>
      <c r="L74" s="265"/>
    </row>
    <row r="75" spans="1:12" x14ac:dyDescent="0.25">
      <c r="A75" s="95" t="s">
        <v>621</v>
      </c>
      <c r="B75" s="262">
        <v>0.4</v>
      </c>
      <c r="C75" s="262">
        <v>13</v>
      </c>
      <c r="D75" s="264"/>
      <c r="E75" s="264">
        <v>13</v>
      </c>
      <c r="F75" s="265"/>
      <c r="G75" s="263"/>
      <c r="H75" s="265"/>
      <c r="I75" s="263"/>
      <c r="J75" s="265"/>
      <c r="K75" s="263"/>
      <c r="L75" s="265"/>
    </row>
    <row r="76" spans="1:12" x14ac:dyDescent="0.25">
      <c r="A76" s="95" t="s">
        <v>622</v>
      </c>
      <c r="B76" s="262">
        <v>0.1</v>
      </c>
      <c r="C76" s="262">
        <v>23</v>
      </c>
      <c r="D76" s="264"/>
      <c r="E76" s="264">
        <v>8</v>
      </c>
      <c r="F76" s="265"/>
      <c r="G76" s="263"/>
      <c r="H76" s="265"/>
      <c r="I76" s="263"/>
      <c r="J76" s="265"/>
      <c r="K76" s="263"/>
      <c r="L76" s="265"/>
    </row>
    <row r="77" spans="1:12" x14ac:dyDescent="0.25">
      <c r="A77" s="95" t="s">
        <v>645</v>
      </c>
      <c r="B77" s="262"/>
      <c r="C77" s="262">
        <v>5</v>
      </c>
      <c r="D77" s="264"/>
      <c r="E77" s="264">
        <v>16</v>
      </c>
      <c r="F77" s="265"/>
      <c r="G77" s="263"/>
      <c r="H77" s="265"/>
      <c r="I77" s="263"/>
      <c r="J77" s="265"/>
      <c r="K77" s="263"/>
      <c r="L77" s="265"/>
    </row>
    <row r="78" spans="1:12" x14ac:dyDescent="0.25">
      <c r="A78" s="95" t="s">
        <v>703</v>
      </c>
      <c r="B78" s="262">
        <v>0.1</v>
      </c>
      <c r="C78" s="262">
        <v>17</v>
      </c>
      <c r="D78" s="264"/>
      <c r="E78" s="264"/>
      <c r="F78" s="265"/>
      <c r="G78" s="263">
        <v>5</v>
      </c>
      <c r="H78" s="265">
        <v>20</v>
      </c>
      <c r="I78" s="263"/>
      <c r="J78" s="265"/>
      <c r="K78" s="263"/>
      <c r="L78" s="265"/>
    </row>
    <row r="79" spans="1:12" x14ac:dyDescent="0.25">
      <c r="A79" s="95" t="s">
        <v>630</v>
      </c>
      <c r="B79" s="262"/>
      <c r="C79" s="262">
        <v>21</v>
      </c>
      <c r="D79" s="264"/>
      <c r="E79" s="264">
        <v>21</v>
      </c>
      <c r="F79" s="265"/>
      <c r="G79" s="263"/>
      <c r="H79" s="265"/>
      <c r="I79" s="263"/>
      <c r="J79" s="265"/>
      <c r="K79" s="263"/>
      <c r="L79" s="265"/>
    </row>
    <row r="80" spans="1:12" x14ac:dyDescent="0.25">
      <c r="A80" s="95" t="s">
        <v>98</v>
      </c>
      <c r="B80" s="262"/>
      <c r="C80" s="262">
        <v>7</v>
      </c>
      <c r="D80" s="264"/>
      <c r="E80" s="264">
        <v>7</v>
      </c>
      <c r="F80" s="265"/>
      <c r="G80" s="263"/>
      <c r="H80" s="265"/>
      <c r="I80" s="263"/>
      <c r="J80" s="265"/>
      <c r="K80" s="263"/>
      <c r="L80" s="265"/>
    </row>
    <row r="81" spans="1:12" x14ac:dyDescent="0.25">
      <c r="A81" s="95" t="s">
        <v>628</v>
      </c>
      <c r="B81" s="262">
        <v>0.2</v>
      </c>
      <c r="C81" s="262">
        <v>16</v>
      </c>
      <c r="D81" s="264"/>
      <c r="E81" s="264">
        <v>16</v>
      </c>
      <c r="F81" s="265"/>
      <c r="G81" s="263"/>
      <c r="H81" s="265"/>
      <c r="I81" s="263"/>
      <c r="J81" s="265"/>
      <c r="K81" s="263"/>
      <c r="L81" s="265"/>
    </row>
    <row r="82" spans="1:12" x14ac:dyDescent="0.25">
      <c r="A82" s="95" t="s">
        <v>626</v>
      </c>
      <c r="B82" s="262">
        <v>0.1</v>
      </c>
      <c r="C82" s="262">
        <v>8</v>
      </c>
      <c r="D82" s="264"/>
      <c r="E82" s="264">
        <v>23</v>
      </c>
      <c r="F82" s="265"/>
      <c r="G82" s="263"/>
      <c r="H82" s="265"/>
      <c r="I82" s="263"/>
      <c r="J82" s="265"/>
      <c r="K82" s="263"/>
      <c r="L82" s="265"/>
    </row>
    <row r="83" spans="1:12" x14ac:dyDescent="0.25">
      <c r="A83" s="95" t="s">
        <v>641</v>
      </c>
      <c r="B83" s="262"/>
      <c r="C83" s="262">
        <v>13</v>
      </c>
      <c r="D83" s="264">
        <v>0.6</v>
      </c>
      <c r="E83" s="264">
        <v>13</v>
      </c>
      <c r="F83" s="265"/>
      <c r="G83" s="263"/>
      <c r="H83" s="265"/>
      <c r="I83" s="263"/>
      <c r="J83" s="265"/>
      <c r="K83" s="263"/>
      <c r="L83" s="265"/>
    </row>
    <row r="84" spans="1:12" x14ac:dyDescent="0.25">
      <c r="A84" s="95" t="s">
        <v>643</v>
      </c>
      <c r="B84" s="262">
        <v>0.2</v>
      </c>
      <c r="C84" s="262">
        <v>31</v>
      </c>
      <c r="D84" s="264"/>
      <c r="E84" s="264">
        <v>11</v>
      </c>
      <c r="F84" s="265"/>
      <c r="G84" s="263"/>
      <c r="H84" s="265"/>
      <c r="I84" s="263"/>
      <c r="J84" s="265"/>
      <c r="K84" s="263"/>
      <c r="L84" s="265"/>
    </row>
    <row r="85" spans="1:12" x14ac:dyDescent="0.25">
      <c r="A85" s="95" t="s">
        <v>642</v>
      </c>
      <c r="B85" s="262">
        <v>0.1</v>
      </c>
      <c r="C85" s="262">
        <v>12</v>
      </c>
      <c r="D85" s="264"/>
      <c r="E85" s="264">
        <v>34</v>
      </c>
      <c r="F85" s="265"/>
      <c r="G85" s="263"/>
      <c r="H85" s="265"/>
      <c r="I85" s="263"/>
      <c r="J85" s="265"/>
      <c r="K85" s="263"/>
      <c r="L85" s="265"/>
    </row>
    <row r="86" spans="1:12" x14ac:dyDescent="0.25">
      <c r="A86" s="95" t="s">
        <v>644</v>
      </c>
      <c r="B86" s="262"/>
      <c r="C86" s="262">
        <v>25</v>
      </c>
      <c r="D86" s="264"/>
      <c r="E86" s="264">
        <v>17</v>
      </c>
      <c r="F86" s="265"/>
      <c r="G86" s="263"/>
      <c r="H86" s="265"/>
      <c r="I86" s="263">
        <v>17</v>
      </c>
      <c r="J86" s="265"/>
      <c r="K86" s="263"/>
      <c r="L86" s="265">
        <v>17</v>
      </c>
    </row>
    <row r="87" spans="1:12" x14ac:dyDescent="0.25">
      <c r="A87" s="95" t="s">
        <v>620</v>
      </c>
      <c r="B87" s="262"/>
      <c r="C87" s="262">
        <v>10</v>
      </c>
      <c r="D87" s="264">
        <v>0.8</v>
      </c>
      <c r="E87" s="264">
        <v>10</v>
      </c>
      <c r="F87" s="265"/>
      <c r="G87" s="263"/>
      <c r="H87" s="265"/>
      <c r="I87" s="263"/>
      <c r="J87" s="265"/>
      <c r="K87" s="263"/>
      <c r="L87" s="265"/>
    </row>
  </sheetData>
  <sortState ref="A3:A87">
    <sortCondition ref="A3"/>
  </sortState>
  <mergeCells count="4">
    <mergeCell ref="B1:C1"/>
    <mergeCell ref="D1:E1"/>
    <mergeCell ref="F1:L1"/>
    <mergeCell ref="A1:A2"/>
  </mergeCells>
  <pageMargins left="0.7" right="0.7" top="0.75" bottom="0.75" header="0.3" footer="0.3"/>
  <pageSetup paperSize="9" orientation="portrait" horizontalDpi="360" verticalDpi="360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29"/>
  <sheetViews>
    <sheetView tabSelected="1" topLeftCell="H1" workbookViewId="0">
      <selection activeCell="T28" sqref="T28"/>
    </sheetView>
  </sheetViews>
  <sheetFormatPr baseColWidth="10" defaultRowHeight="15" x14ac:dyDescent="0.25"/>
  <sheetData>
    <row r="1" spans="1:30" ht="15.75" thickBot="1" x14ac:dyDescent="0.3"/>
    <row r="2" spans="1:30" ht="30" x14ac:dyDescent="0.25">
      <c r="A2" s="825" t="s">
        <v>711</v>
      </c>
      <c r="B2" s="835">
        <v>1</v>
      </c>
      <c r="C2" s="835">
        <v>2</v>
      </c>
      <c r="D2" s="835">
        <v>3</v>
      </c>
      <c r="E2" s="835">
        <v>4</v>
      </c>
      <c r="F2" s="835">
        <v>5</v>
      </c>
      <c r="G2" s="835">
        <v>6</v>
      </c>
      <c r="H2" s="835">
        <v>7</v>
      </c>
      <c r="I2" s="835">
        <v>8</v>
      </c>
      <c r="J2" s="835">
        <v>9</v>
      </c>
      <c r="K2" s="835">
        <v>10</v>
      </c>
      <c r="L2" s="835">
        <v>11</v>
      </c>
      <c r="M2" s="835">
        <v>12</v>
      </c>
      <c r="N2" s="835">
        <v>13</v>
      </c>
      <c r="O2" s="835">
        <v>14</v>
      </c>
      <c r="P2" s="835">
        <v>15</v>
      </c>
      <c r="Q2" s="835">
        <v>16</v>
      </c>
      <c r="R2" s="835">
        <v>17</v>
      </c>
      <c r="S2" s="835">
        <v>18</v>
      </c>
      <c r="T2" s="835">
        <v>19</v>
      </c>
      <c r="U2" s="835">
        <v>20</v>
      </c>
      <c r="V2" s="835">
        <v>21</v>
      </c>
      <c r="W2" s="835">
        <v>22</v>
      </c>
      <c r="X2" s="835">
        <v>23</v>
      </c>
      <c r="Y2" s="835">
        <v>24</v>
      </c>
      <c r="Z2" s="835">
        <v>25</v>
      </c>
      <c r="AA2" s="835">
        <v>26</v>
      </c>
      <c r="AB2" s="835">
        <v>27</v>
      </c>
      <c r="AC2" s="835">
        <v>28</v>
      </c>
      <c r="AD2" s="835">
        <v>29</v>
      </c>
    </row>
    <row r="3" spans="1:30" ht="15.75" thickBot="1" x14ac:dyDescent="0.3">
      <c r="A3" s="826" t="s">
        <v>723</v>
      </c>
      <c r="B3" s="836"/>
      <c r="C3" s="836"/>
      <c r="D3" s="836"/>
      <c r="E3" s="836"/>
      <c r="F3" s="836"/>
      <c r="G3" s="836"/>
      <c r="H3" s="836"/>
      <c r="I3" s="836"/>
      <c r="J3" s="836"/>
      <c r="K3" s="836"/>
      <c r="L3" s="836"/>
      <c r="M3" s="836"/>
      <c r="N3" s="836"/>
      <c r="O3" s="836"/>
      <c r="P3" s="836"/>
      <c r="Q3" s="836"/>
      <c r="R3" s="836"/>
      <c r="S3" s="836"/>
      <c r="T3" s="836"/>
      <c r="U3" s="836"/>
      <c r="V3" s="836"/>
      <c r="W3" s="836"/>
      <c r="X3" s="836"/>
      <c r="Y3" s="836"/>
      <c r="Z3" s="836"/>
      <c r="AA3" s="836"/>
      <c r="AB3" s="836"/>
      <c r="AC3" s="836"/>
      <c r="AD3" s="836"/>
    </row>
    <row r="4" spans="1:30" ht="15.75" thickBot="1" x14ac:dyDescent="0.3">
      <c r="A4" s="829">
        <v>1</v>
      </c>
      <c r="B4" s="830" t="s">
        <v>720</v>
      </c>
      <c r="C4" s="831" t="s">
        <v>722</v>
      </c>
      <c r="D4" s="832" t="s">
        <v>709</v>
      </c>
      <c r="E4" s="833" t="s">
        <v>724</v>
      </c>
      <c r="F4" s="833" t="s">
        <v>725</v>
      </c>
      <c r="G4" s="834" t="s">
        <v>726</v>
      </c>
      <c r="H4" s="834" t="s">
        <v>726</v>
      </c>
      <c r="I4" s="834" t="s">
        <v>726</v>
      </c>
      <c r="J4" s="834" t="s">
        <v>726</v>
      </c>
      <c r="K4" s="834" t="s">
        <v>726</v>
      </c>
      <c r="L4" s="834" t="s">
        <v>726</v>
      </c>
      <c r="M4" s="834" t="s">
        <v>726</v>
      </c>
      <c r="N4" s="834" t="s">
        <v>726</v>
      </c>
      <c r="O4" s="834" t="s">
        <v>726</v>
      </c>
      <c r="P4" s="834" t="s">
        <v>726</v>
      </c>
      <c r="Q4" s="834" t="s">
        <v>726</v>
      </c>
      <c r="R4" s="834" t="s">
        <v>726</v>
      </c>
      <c r="S4" s="834" t="s">
        <v>726</v>
      </c>
      <c r="T4" s="834" t="s">
        <v>726</v>
      </c>
      <c r="U4" s="834" t="s">
        <v>726</v>
      </c>
      <c r="V4" s="834" t="s">
        <v>726</v>
      </c>
      <c r="W4" s="834" t="s">
        <v>726</v>
      </c>
      <c r="X4" s="834" t="s">
        <v>726</v>
      </c>
      <c r="Y4" s="834" t="s">
        <v>726</v>
      </c>
      <c r="Z4" s="834" t="s">
        <v>726</v>
      </c>
      <c r="AA4" s="834" t="s">
        <v>726</v>
      </c>
      <c r="AB4" s="834" t="s">
        <v>726</v>
      </c>
      <c r="AC4" s="834" t="s">
        <v>726</v>
      </c>
      <c r="AD4" s="834" t="s">
        <v>726</v>
      </c>
    </row>
    <row r="5" spans="1:30" ht="15.75" thickBot="1" x14ac:dyDescent="0.3">
      <c r="A5" s="829">
        <v>2</v>
      </c>
      <c r="B5" s="830" t="s">
        <v>720</v>
      </c>
      <c r="C5" s="830" t="s">
        <v>720</v>
      </c>
      <c r="D5" s="831" t="s">
        <v>722</v>
      </c>
      <c r="E5" s="832" t="s">
        <v>709</v>
      </c>
      <c r="F5" s="832" t="s">
        <v>709</v>
      </c>
      <c r="G5" s="833" t="s">
        <v>724</v>
      </c>
      <c r="H5" s="833" t="s">
        <v>724</v>
      </c>
      <c r="I5" s="833" t="s">
        <v>724</v>
      </c>
      <c r="J5" s="833" t="s">
        <v>725</v>
      </c>
      <c r="K5" s="833" t="s">
        <v>725</v>
      </c>
      <c r="L5" s="833" t="s">
        <v>725</v>
      </c>
      <c r="M5" s="834" t="s">
        <v>726</v>
      </c>
      <c r="N5" s="834" t="s">
        <v>726</v>
      </c>
      <c r="O5" s="834" t="s">
        <v>726</v>
      </c>
      <c r="P5" s="834" t="s">
        <v>726</v>
      </c>
      <c r="Q5" s="834" t="s">
        <v>726</v>
      </c>
      <c r="R5" s="834" t="s">
        <v>726</v>
      </c>
      <c r="S5" s="834" t="s">
        <v>726</v>
      </c>
      <c r="T5" s="834" t="s">
        <v>726</v>
      </c>
      <c r="U5" s="834" t="s">
        <v>726</v>
      </c>
      <c r="V5" s="834" t="s">
        <v>726</v>
      </c>
      <c r="W5" s="834" t="s">
        <v>726</v>
      </c>
      <c r="X5" s="834" t="s">
        <v>726</v>
      </c>
      <c r="Y5" s="834" t="s">
        <v>726</v>
      </c>
      <c r="Z5" s="834" t="s">
        <v>726</v>
      </c>
      <c r="AA5" s="834" t="s">
        <v>726</v>
      </c>
      <c r="AB5" s="834" t="s">
        <v>726</v>
      </c>
      <c r="AC5" s="834" t="s">
        <v>726</v>
      </c>
      <c r="AD5" s="834" t="s">
        <v>726</v>
      </c>
    </row>
    <row r="6" spans="1:30" ht="15.75" thickBot="1" x14ac:dyDescent="0.3">
      <c r="A6" s="829">
        <v>3</v>
      </c>
      <c r="B6" s="830" t="s">
        <v>720</v>
      </c>
      <c r="C6" s="830" t="s">
        <v>720</v>
      </c>
      <c r="D6" s="830" t="s">
        <v>720</v>
      </c>
      <c r="E6" s="831" t="s">
        <v>721</v>
      </c>
      <c r="F6" s="831" t="s">
        <v>722</v>
      </c>
      <c r="G6" s="832" t="s">
        <v>709</v>
      </c>
      <c r="H6" s="833" t="s">
        <v>724</v>
      </c>
      <c r="I6" s="833" t="s">
        <v>724</v>
      </c>
      <c r="J6" s="833"/>
      <c r="K6" s="833" t="s">
        <v>725</v>
      </c>
      <c r="L6" s="833" t="s">
        <v>725</v>
      </c>
      <c r="M6" s="833" t="s">
        <v>725</v>
      </c>
      <c r="N6" s="833" t="s">
        <v>725</v>
      </c>
      <c r="O6" s="829"/>
      <c r="P6" s="829"/>
      <c r="Q6" s="829"/>
      <c r="R6" s="834" t="s">
        <v>726</v>
      </c>
      <c r="S6" s="834" t="s">
        <v>726</v>
      </c>
      <c r="T6" s="834" t="s">
        <v>726</v>
      </c>
      <c r="U6" s="834" t="s">
        <v>726</v>
      </c>
      <c r="V6" s="834" t="s">
        <v>726</v>
      </c>
      <c r="W6" s="834" t="s">
        <v>726</v>
      </c>
      <c r="X6" s="834" t="s">
        <v>726</v>
      </c>
      <c r="Y6" s="834" t="s">
        <v>726</v>
      </c>
      <c r="Z6" s="834" t="s">
        <v>726</v>
      </c>
      <c r="AA6" s="834" t="s">
        <v>726</v>
      </c>
      <c r="AB6" s="834" t="s">
        <v>726</v>
      </c>
      <c r="AC6" s="834" t="s">
        <v>726</v>
      </c>
      <c r="AD6" s="834" t="s">
        <v>726</v>
      </c>
    </row>
    <row r="7" spans="1:30" ht="15.75" thickBot="1" x14ac:dyDescent="0.3">
      <c r="A7" s="829">
        <v>4</v>
      </c>
      <c r="B7" s="830" t="s">
        <v>720</v>
      </c>
      <c r="C7" s="830" t="s">
        <v>720</v>
      </c>
      <c r="D7" s="830" t="s">
        <v>720</v>
      </c>
      <c r="E7" s="830" t="s">
        <v>720</v>
      </c>
      <c r="F7" s="831" t="s">
        <v>722</v>
      </c>
      <c r="G7" s="829"/>
      <c r="H7" s="832" t="s">
        <v>709</v>
      </c>
      <c r="I7" s="832" t="s">
        <v>709</v>
      </c>
      <c r="J7" s="829"/>
      <c r="K7" s="833" t="s">
        <v>724</v>
      </c>
      <c r="L7" s="833"/>
      <c r="M7" s="833" t="s">
        <v>725</v>
      </c>
      <c r="N7" s="829"/>
      <c r="O7" s="829"/>
      <c r="P7" s="829"/>
      <c r="Q7" s="829"/>
      <c r="R7" s="829"/>
      <c r="S7" s="829"/>
      <c r="T7" s="829"/>
      <c r="U7" s="829"/>
      <c r="V7" s="829"/>
      <c r="W7" s="829"/>
      <c r="X7" s="829"/>
      <c r="Y7" s="829"/>
      <c r="Z7" s="829"/>
      <c r="AA7" s="829"/>
      <c r="AB7" s="829"/>
      <c r="AC7" s="829"/>
      <c r="AD7" s="829"/>
    </row>
    <row r="8" spans="1:30" ht="15.75" thickBot="1" x14ac:dyDescent="0.3">
      <c r="A8" s="829">
        <v>5</v>
      </c>
      <c r="B8" s="830" t="s">
        <v>720</v>
      </c>
      <c r="C8" s="830" t="s">
        <v>720</v>
      </c>
      <c r="D8" s="830" t="s">
        <v>720</v>
      </c>
      <c r="E8" s="830" t="s">
        <v>720</v>
      </c>
      <c r="F8" s="830" t="s">
        <v>720</v>
      </c>
      <c r="G8" s="829"/>
      <c r="H8" s="831" t="s">
        <v>722</v>
      </c>
      <c r="I8" s="832" t="s">
        <v>709</v>
      </c>
      <c r="J8" s="829"/>
      <c r="K8" s="833" t="s">
        <v>724</v>
      </c>
      <c r="L8" s="833"/>
      <c r="M8" s="833" t="s">
        <v>725</v>
      </c>
      <c r="N8" s="833" t="s">
        <v>725</v>
      </c>
      <c r="O8" s="833" t="s">
        <v>725</v>
      </c>
      <c r="P8" s="829"/>
      <c r="Q8" s="829"/>
      <c r="R8" s="829"/>
      <c r="S8" s="829"/>
      <c r="T8" s="829"/>
      <c r="U8" s="829"/>
      <c r="V8" s="829"/>
      <c r="W8" s="829"/>
      <c r="X8" s="829"/>
      <c r="Y8" s="829"/>
      <c r="Z8" s="829"/>
      <c r="AA8" s="829"/>
      <c r="AB8" s="829"/>
      <c r="AC8" s="829"/>
      <c r="AD8" s="829"/>
    </row>
    <row r="9" spans="1:30" ht="15.75" thickBot="1" x14ac:dyDescent="0.3">
      <c r="A9" s="829">
        <v>6</v>
      </c>
      <c r="B9" s="830" t="s">
        <v>720</v>
      </c>
      <c r="C9" s="830" t="s">
        <v>720</v>
      </c>
      <c r="D9" s="830" t="s">
        <v>720</v>
      </c>
      <c r="E9" s="830" t="s">
        <v>720</v>
      </c>
      <c r="F9" s="830" t="s">
        <v>720</v>
      </c>
      <c r="G9" s="830" t="s">
        <v>720</v>
      </c>
      <c r="H9" s="831" t="s">
        <v>721</v>
      </c>
      <c r="I9" s="829"/>
      <c r="J9" s="832" t="s">
        <v>709</v>
      </c>
      <c r="K9" s="832" t="s">
        <v>709</v>
      </c>
      <c r="L9" s="829"/>
      <c r="M9" s="833" t="s">
        <v>724</v>
      </c>
      <c r="N9" s="833" t="s">
        <v>724</v>
      </c>
      <c r="O9" s="833"/>
      <c r="P9" s="833"/>
      <c r="Q9" s="833"/>
      <c r="R9" s="833" t="s">
        <v>725</v>
      </c>
      <c r="S9" s="829"/>
      <c r="T9" s="834" t="s">
        <v>726</v>
      </c>
      <c r="U9" s="834" t="s">
        <v>726</v>
      </c>
      <c r="V9" s="834" t="s">
        <v>726</v>
      </c>
      <c r="W9" s="834" t="s">
        <v>726</v>
      </c>
      <c r="X9" s="834" t="s">
        <v>726</v>
      </c>
      <c r="Y9" s="834" t="s">
        <v>726</v>
      </c>
      <c r="Z9" s="834" t="s">
        <v>726</v>
      </c>
      <c r="AA9" s="834" t="s">
        <v>726</v>
      </c>
      <c r="AB9" s="834" t="s">
        <v>726</v>
      </c>
      <c r="AC9" s="834" t="s">
        <v>726</v>
      </c>
      <c r="AD9" s="834" t="s">
        <v>726</v>
      </c>
    </row>
    <row r="10" spans="1:30" ht="15.75" thickBot="1" x14ac:dyDescent="0.3">
      <c r="A10" s="829">
        <v>7</v>
      </c>
      <c r="B10" s="830" t="s">
        <v>720</v>
      </c>
      <c r="C10" s="830" t="s">
        <v>720</v>
      </c>
      <c r="D10" s="830" t="s">
        <v>720</v>
      </c>
      <c r="E10" s="830" t="s">
        <v>720</v>
      </c>
      <c r="F10" s="830" t="s">
        <v>720</v>
      </c>
      <c r="G10" s="830" t="s">
        <v>720</v>
      </c>
      <c r="H10" s="830" t="s">
        <v>720</v>
      </c>
      <c r="I10" s="831" t="s">
        <v>722</v>
      </c>
      <c r="J10" s="831" t="s">
        <v>722</v>
      </c>
      <c r="K10" s="831" t="s">
        <v>722</v>
      </c>
      <c r="L10" s="832" t="s">
        <v>709</v>
      </c>
      <c r="M10" s="833" t="s">
        <v>724</v>
      </c>
      <c r="N10" s="833" t="s">
        <v>724</v>
      </c>
      <c r="O10" s="833" t="s">
        <v>724</v>
      </c>
      <c r="P10" s="833" t="s">
        <v>725</v>
      </c>
      <c r="Q10" s="829"/>
      <c r="R10" s="829"/>
      <c r="S10" s="829"/>
      <c r="T10" s="834" t="s">
        <v>726</v>
      </c>
      <c r="U10" s="834" t="s">
        <v>726</v>
      </c>
      <c r="V10" s="834" t="s">
        <v>726</v>
      </c>
      <c r="W10" s="834" t="s">
        <v>726</v>
      </c>
      <c r="X10" s="834" t="s">
        <v>726</v>
      </c>
      <c r="Y10" s="834" t="s">
        <v>726</v>
      </c>
      <c r="Z10" s="834" t="s">
        <v>726</v>
      </c>
      <c r="AA10" s="834" t="s">
        <v>726</v>
      </c>
      <c r="AB10" s="834" t="s">
        <v>726</v>
      </c>
      <c r="AC10" s="834" t="s">
        <v>726</v>
      </c>
      <c r="AD10" s="834" t="s">
        <v>726</v>
      </c>
    </row>
    <row r="11" spans="1:30" ht="15.75" thickBot="1" x14ac:dyDescent="0.3">
      <c r="A11" s="829">
        <v>8</v>
      </c>
      <c r="B11" s="830" t="s">
        <v>720</v>
      </c>
      <c r="C11" s="830" t="s">
        <v>720</v>
      </c>
      <c r="D11" s="830" t="s">
        <v>720</v>
      </c>
      <c r="E11" s="830" t="s">
        <v>720</v>
      </c>
      <c r="F11" s="830" t="s">
        <v>720</v>
      </c>
      <c r="G11" s="830" t="s">
        <v>720</v>
      </c>
      <c r="H11" s="830" t="s">
        <v>720</v>
      </c>
      <c r="I11" s="830" t="s">
        <v>720</v>
      </c>
      <c r="J11" s="831" t="s">
        <v>721</v>
      </c>
      <c r="K11" s="831" t="s">
        <v>722</v>
      </c>
      <c r="L11" s="831" t="s">
        <v>722</v>
      </c>
      <c r="M11" s="832" t="s">
        <v>709</v>
      </c>
      <c r="N11" s="832" t="s">
        <v>709</v>
      </c>
      <c r="O11" s="829"/>
      <c r="P11" s="833" t="s">
        <v>724</v>
      </c>
      <c r="Q11" s="833" t="s">
        <v>724</v>
      </c>
      <c r="R11" s="833"/>
      <c r="S11" s="833" t="s">
        <v>725</v>
      </c>
      <c r="T11" s="833" t="s">
        <v>725</v>
      </c>
      <c r="U11" s="834" t="s">
        <v>726</v>
      </c>
      <c r="V11" s="834" t="s">
        <v>726</v>
      </c>
      <c r="W11" s="834" t="s">
        <v>726</v>
      </c>
      <c r="X11" s="834" t="s">
        <v>726</v>
      </c>
      <c r="Y11" s="834" t="s">
        <v>726</v>
      </c>
      <c r="Z11" s="834" t="s">
        <v>726</v>
      </c>
      <c r="AA11" s="834" t="s">
        <v>726</v>
      </c>
      <c r="AB11" s="834" t="s">
        <v>726</v>
      </c>
      <c r="AC11" s="834" t="s">
        <v>726</v>
      </c>
      <c r="AD11" s="834" t="s">
        <v>726</v>
      </c>
    </row>
    <row r="12" spans="1:30" ht="15.75" thickBot="1" x14ac:dyDescent="0.3">
      <c r="A12" s="829">
        <v>9</v>
      </c>
      <c r="B12" s="830" t="s">
        <v>720</v>
      </c>
      <c r="C12" s="830" t="s">
        <v>720</v>
      </c>
      <c r="D12" s="830" t="s">
        <v>720</v>
      </c>
      <c r="E12" s="830" t="s">
        <v>720</v>
      </c>
      <c r="F12" s="830" t="s">
        <v>720</v>
      </c>
      <c r="G12" s="830" t="s">
        <v>720</v>
      </c>
      <c r="H12" s="830" t="s">
        <v>720</v>
      </c>
      <c r="I12" s="830" t="s">
        <v>720</v>
      </c>
      <c r="J12" s="830" t="s">
        <v>720</v>
      </c>
      <c r="K12" s="831" t="s">
        <v>721</v>
      </c>
      <c r="L12" s="831" t="s">
        <v>722</v>
      </c>
      <c r="M12" s="829"/>
      <c r="N12" s="832" t="s">
        <v>709</v>
      </c>
      <c r="O12" s="832" t="s">
        <v>709</v>
      </c>
      <c r="P12" s="833" t="s">
        <v>724</v>
      </c>
      <c r="Q12" s="833" t="s">
        <v>724</v>
      </c>
      <c r="R12" s="833" t="s">
        <v>724</v>
      </c>
      <c r="S12" s="833" t="s">
        <v>725</v>
      </c>
      <c r="T12" s="833" t="s">
        <v>725</v>
      </c>
      <c r="U12" s="829"/>
      <c r="V12" s="829"/>
      <c r="W12" s="829"/>
      <c r="X12" s="829"/>
      <c r="Y12" s="829"/>
      <c r="Z12" s="829"/>
      <c r="AA12" s="829"/>
      <c r="AB12" s="829"/>
      <c r="AC12" s="829"/>
      <c r="AD12" s="829"/>
    </row>
    <row r="13" spans="1:30" ht="15.75" thickBot="1" x14ac:dyDescent="0.3">
      <c r="A13" s="829" t="s">
        <v>712</v>
      </c>
      <c r="B13" s="830" t="s">
        <v>720</v>
      </c>
      <c r="C13" s="830" t="s">
        <v>720</v>
      </c>
      <c r="D13" s="830" t="s">
        <v>720</v>
      </c>
      <c r="E13" s="830" t="s">
        <v>720</v>
      </c>
      <c r="F13" s="830" t="s">
        <v>720</v>
      </c>
      <c r="G13" s="830" t="s">
        <v>720</v>
      </c>
      <c r="H13" s="830" t="s">
        <v>720</v>
      </c>
      <c r="I13" s="830" t="s">
        <v>720</v>
      </c>
      <c r="J13" s="830" t="s">
        <v>720</v>
      </c>
      <c r="K13" s="830" t="s">
        <v>720</v>
      </c>
      <c r="L13" s="831" t="s">
        <v>721</v>
      </c>
      <c r="M13" s="831" t="s">
        <v>722</v>
      </c>
      <c r="N13" s="829"/>
      <c r="O13" s="832" t="s">
        <v>709</v>
      </c>
      <c r="P13" s="829"/>
      <c r="Q13" s="829"/>
      <c r="R13" s="833" t="s">
        <v>724</v>
      </c>
      <c r="S13" s="833" t="s">
        <v>724</v>
      </c>
      <c r="T13" s="833" t="s">
        <v>725</v>
      </c>
      <c r="U13" s="833" t="s">
        <v>725</v>
      </c>
      <c r="V13" s="833" t="s">
        <v>725</v>
      </c>
      <c r="W13" s="829"/>
      <c r="X13" s="829"/>
      <c r="Y13" s="834" t="s">
        <v>726</v>
      </c>
      <c r="Z13" s="834" t="s">
        <v>726</v>
      </c>
      <c r="AA13" s="834" t="s">
        <v>726</v>
      </c>
      <c r="AB13" s="834" t="s">
        <v>726</v>
      </c>
      <c r="AC13" s="834" t="s">
        <v>726</v>
      </c>
      <c r="AD13" s="834" t="s">
        <v>726</v>
      </c>
    </row>
    <row r="14" spans="1:30" ht="15.75" thickBot="1" x14ac:dyDescent="0.3">
      <c r="A14" s="829">
        <v>11</v>
      </c>
      <c r="B14" s="830" t="s">
        <v>720</v>
      </c>
      <c r="C14" s="830" t="s">
        <v>720</v>
      </c>
      <c r="D14" s="830" t="s">
        <v>720</v>
      </c>
      <c r="E14" s="830" t="s">
        <v>720</v>
      </c>
      <c r="F14" s="830" t="s">
        <v>720</v>
      </c>
      <c r="G14" s="830" t="s">
        <v>720</v>
      </c>
      <c r="H14" s="830" t="s">
        <v>720</v>
      </c>
      <c r="I14" s="830" t="s">
        <v>720</v>
      </c>
      <c r="J14" s="830" t="s">
        <v>720</v>
      </c>
      <c r="K14" s="830" t="s">
        <v>720</v>
      </c>
      <c r="L14" s="830" t="s">
        <v>720</v>
      </c>
      <c r="M14" s="831" t="s">
        <v>721</v>
      </c>
      <c r="N14" s="829"/>
      <c r="O14" s="829"/>
      <c r="P14" s="832" t="s">
        <v>709</v>
      </c>
      <c r="Q14" s="829"/>
      <c r="R14" s="833" t="s">
        <v>724</v>
      </c>
      <c r="S14" s="833" t="s">
        <v>724</v>
      </c>
      <c r="T14" s="833" t="s">
        <v>724</v>
      </c>
      <c r="U14" s="833"/>
      <c r="V14" s="833" t="s">
        <v>725</v>
      </c>
      <c r="W14" s="829"/>
      <c r="X14" s="829"/>
      <c r="Y14" s="829"/>
      <c r="Z14" s="829"/>
      <c r="AA14" s="829"/>
      <c r="AB14" s="829"/>
      <c r="AC14" s="829"/>
      <c r="AD14" s="834" t="s">
        <v>726</v>
      </c>
    </row>
    <row r="15" spans="1:30" ht="15.75" thickBot="1" x14ac:dyDescent="0.3">
      <c r="A15" s="829">
        <v>12</v>
      </c>
      <c r="B15" s="830" t="s">
        <v>720</v>
      </c>
      <c r="C15" s="830" t="s">
        <v>720</v>
      </c>
      <c r="D15" s="830" t="s">
        <v>720</v>
      </c>
      <c r="E15" s="830" t="s">
        <v>720</v>
      </c>
      <c r="F15" s="830" t="s">
        <v>720</v>
      </c>
      <c r="G15" s="830" t="s">
        <v>720</v>
      </c>
      <c r="H15" s="830" t="s">
        <v>720</v>
      </c>
      <c r="I15" s="830" t="s">
        <v>720</v>
      </c>
      <c r="J15" s="830" t="s">
        <v>720</v>
      </c>
      <c r="K15" s="830" t="s">
        <v>720</v>
      </c>
      <c r="L15" s="830" t="s">
        <v>720</v>
      </c>
      <c r="M15" s="830" t="s">
        <v>720</v>
      </c>
      <c r="N15" s="829"/>
      <c r="O15" s="829"/>
      <c r="P15" s="829"/>
      <c r="Q15" s="829"/>
      <c r="R15" s="829"/>
      <c r="S15" s="829"/>
      <c r="T15" s="829"/>
      <c r="U15" s="829"/>
      <c r="V15" s="829"/>
      <c r="W15" s="829"/>
      <c r="X15" s="829"/>
      <c r="Y15" s="829"/>
      <c r="Z15" s="829"/>
      <c r="AA15" s="829"/>
      <c r="AB15" s="829"/>
      <c r="AC15" s="829"/>
      <c r="AD15" s="829"/>
    </row>
    <row r="16" spans="1:30" ht="15.75" thickBot="1" x14ac:dyDescent="0.3">
      <c r="A16" s="829">
        <v>13</v>
      </c>
      <c r="B16" s="830" t="s">
        <v>720</v>
      </c>
      <c r="C16" s="830" t="s">
        <v>720</v>
      </c>
      <c r="D16" s="830" t="s">
        <v>720</v>
      </c>
      <c r="E16" s="830" t="s">
        <v>720</v>
      </c>
      <c r="F16" s="830" t="s">
        <v>720</v>
      </c>
      <c r="G16" s="830" t="s">
        <v>720</v>
      </c>
      <c r="H16" s="830" t="s">
        <v>720</v>
      </c>
      <c r="I16" s="830" t="s">
        <v>720</v>
      </c>
      <c r="J16" s="830" t="s">
        <v>720</v>
      </c>
      <c r="K16" s="830" t="s">
        <v>720</v>
      </c>
      <c r="L16" s="830" t="s">
        <v>720</v>
      </c>
      <c r="M16" s="830" t="s">
        <v>720</v>
      </c>
      <c r="N16" s="830" t="s">
        <v>720</v>
      </c>
      <c r="O16" s="829"/>
      <c r="P16" s="829"/>
      <c r="Q16" s="829"/>
      <c r="R16" s="829"/>
      <c r="S16" s="829"/>
      <c r="T16" s="829"/>
      <c r="U16" s="829"/>
      <c r="V16" s="829"/>
      <c r="W16" s="829"/>
      <c r="X16" s="829"/>
      <c r="Y16" s="829"/>
      <c r="Z16" s="829"/>
      <c r="AA16" s="829"/>
      <c r="AB16" s="829"/>
      <c r="AC16" s="829"/>
      <c r="AD16" s="829"/>
    </row>
    <row r="17" spans="1:30" ht="15.75" thickBot="1" x14ac:dyDescent="0.3">
      <c r="A17" s="829">
        <v>14</v>
      </c>
      <c r="B17" s="830" t="s">
        <v>720</v>
      </c>
      <c r="C17" s="830" t="s">
        <v>720</v>
      </c>
      <c r="D17" s="830" t="s">
        <v>720</v>
      </c>
      <c r="E17" s="830" t="s">
        <v>720</v>
      </c>
      <c r="F17" s="830" t="s">
        <v>720</v>
      </c>
      <c r="G17" s="830" t="s">
        <v>720</v>
      </c>
      <c r="H17" s="830" t="s">
        <v>720</v>
      </c>
      <c r="I17" s="830" t="s">
        <v>720</v>
      </c>
      <c r="J17" s="830" t="s">
        <v>720</v>
      </c>
      <c r="K17" s="830" t="s">
        <v>720</v>
      </c>
      <c r="L17" s="830" t="s">
        <v>720</v>
      </c>
      <c r="M17" s="830" t="s">
        <v>720</v>
      </c>
      <c r="N17" s="830" t="s">
        <v>720</v>
      </c>
      <c r="O17" s="830" t="s">
        <v>720</v>
      </c>
      <c r="P17" s="829"/>
      <c r="Q17" s="829"/>
      <c r="R17" s="829"/>
      <c r="S17" s="829"/>
      <c r="T17" s="829"/>
      <c r="U17" s="829"/>
      <c r="V17" s="829"/>
      <c r="W17" s="829"/>
      <c r="X17" s="829"/>
      <c r="Y17" s="829"/>
      <c r="Z17" s="829"/>
      <c r="AA17" s="829"/>
      <c r="AB17" s="829"/>
      <c r="AC17" s="829"/>
      <c r="AD17" s="829"/>
    </row>
    <row r="18" spans="1:30" ht="15.75" thickBot="1" x14ac:dyDescent="0.3">
      <c r="A18" s="829">
        <v>15</v>
      </c>
      <c r="B18" s="830" t="s">
        <v>720</v>
      </c>
      <c r="C18" s="830" t="s">
        <v>720</v>
      </c>
      <c r="D18" s="830" t="s">
        <v>720</v>
      </c>
      <c r="E18" s="830" t="s">
        <v>720</v>
      </c>
      <c r="F18" s="830" t="s">
        <v>720</v>
      </c>
      <c r="G18" s="830" t="s">
        <v>720</v>
      </c>
      <c r="H18" s="830" t="s">
        <v>720</v>
      </c>
      <c r="I18" s="830" t="s">
        <v>720</v>
      </c>
      <c r="J18" s="830" t="s">
        <v>720</v>
      </c>
      <c r="K18" s="830" t="s">
        <v>720</v>
      </c>
      <c r="L18" s="830" t="s">
        <v>720</v>
      </c>
      <c r="M18" s="830" t="s">
        <v>720</v>
      </c>
      <c r="N18" s="830" t="s">
        <v>720</v>
      </c>
      <c r="O18" s="830" t="s">
        <v>720</v>
      </c>
      <c r="P18" s="830" t="s">
        <v>720</v>
      </c>
      <c r="Q18" s="831" t="s">
        <v>721</v>
      </c>
      <c r="R18" s="831" t="s">
        <v>721</v>
      </c>
      <c r="S18" s="829"/>
      <c r="T18" s="832" t="s">
        <v>709</v>
      </c>
      <c r="U18" s="829"/>
      <c r="V18" s="829"/>
      <c r="W18" s="829"/>
      <c r="X18" s="833" t="s">
        <v>724</v>
      </c>
      <c r="Y18" s="829"/>
      <c r="Z18" s="829"/>
      <c r="AA18" s="829"/>
      <c r="AB18" s="829"/>
      <c r="AC18" s="829"/>
      <c r="AD18" s="834" t="s">
        <v>726</v>
      </c>
    </row>
    <row r="19" spans="1:30" ht="15.75" thickBot="1" x14ac:dyDescent="0.3">
      <c r="A19" s="829">
        <v>16</v>
      </c>
      <c r="B19" s="830" t="s">
        <v>720</v>
      </c>
      <c r="C19" s="830" t="s">
        <v>720</v>
      </c>
      <c r="D19" s="830" t="s">
        <v>720</v>
      </c>
      <c r="E19" s="830" t="s">
        <v>720</v>
      </c>
      <c r="F19" s="830" t="s">
        <v>720</v>
      </c>
      <c r="G19" s="830" t="s">
        <v>720</v>
      </c>
      <c r="H19" s="830" t="s">
        <v>720</v>
      </c>
      <c r="I19" s="830" t="s">
        <v>720</v>
      </c>
      <c r="J19" s="830" t="s">
        <v>720</v>
      </c>
      <c r="K19" s="830" t="s">
        <v>720</v>
      </c>
      <c r="L19" s="830" t="s">
        <v>720</v>
      </c>
      <c r="M19" s="830" t="s">
        <v>720</v>
      </c>
      <c r="N19" s="830" t="s">
        <v>720</v>
      </c>
      <c r="O19" s="830" t="s">
        <v>720</v>
      </c>
      <c r="P19" s="830" t="s">
        <v>720</v>
      </c>
      <c r="Q19" s="830" t="s">
        <v>720</v>
      </c>
      <c r="R19" s="829"/>
      <c r="S19" s="829"/>
      <c r="T19" s="829"/>
      <c r="U19" s="829"/>
      <c r="V19" s="829"/>
      <c r="W19" s="829"/>
      <c r="X19" s="829"/>
      <c r="Y19" s="829"/>
      <c r="Z19" s="829"/>
      <c r="AA19" s="829"/>
      <c r="AB19" s="829"/>
      <c r="AC19" s="829"/>
      <c r="AD19" s="829"/>
    </row>
    <row r="20" spans="1:30" ht="15.75" thickBot="1" x14ac:dyDescent="0.3">
      <c r="A20" s="829">
        <v>17</v>
      </c>
      <c r="B20" s="830" t="s">
        <v>720</v>
      </c>
      <c r="C20" s="830" t="s">
        <v>720</v>
      </c>
      <c r="D20" s="830" t="s">
        <v>720</v>
      </c>
      <c r="E20" s="830" t="s">
        <v>720</v>
      </c>
      <c r="F20" s="830" t="s">
        <v>720</v>
      </c>
      <c r="G20" s="830" t="s">
        <v>720</v>
      </c>
      <c r="H20" s="830" t="s">
        <v>720</v>
      </c>
      <c r="I20" s="830" t="s">
        <v>720</v>
      </c>
      <c r="J20" s="830" t="s">
        <v>720</v>
      </c>
      <c r="K20" s="830" t="s">
        <v>720</v>
      </c>
      <c r="L20" s="830" t="s">
        <v>720</v>
      </c>
      <c r="M20" s="830" t="s">
        <v>720</v>
      </c>
      <c r="N20" s="830" t="s">
        <v>720</v>
      </c>
      <c r="O20" s="830" t="s">
        <v>720</v>
      </c>
      <c r="P20" s="830" t="s">
        <v>720</v>
      </c>
      <c r="Q20" s="830" t="s">
        <v>720</v>
      </c>
      <c r="R20" s="830" t="s">
        <v>720</v>
      </c>
      <c r="S20" s="829"/>
      <c r="T20" s="829"/>
      <c r="U20" s="829"/>
      <c r="V20" s="829"/>
      <c r="W20" s="829"/>
      <c r="X20" s="829"/>
      <c r="Y20" s="829"/>
      <c r="Z20" s="829"/>
      <c r="AA20" s="829"/>
      <c r="AB20" s="829"/>
      <c r="AC20" s="829"/>
      <c r="AD20" s="828"/>
    </row>
    <row r="21" spans="1:30" ht="15.75" thickBot="1" x14ac:dyDescent="0.3">
      <c r="A21" s="829">
        <v>18</v>
      </c>
      <c r="B21" s="830" t="s">
        <v>720</v>
      </c>
      <c r="C21" s="830" t="s">
        <v>720</v>
      </c>
      <c r="D21" s="830" t="s">
        <v>720</v>
      </c>
      <c r="E21" s="830" t="s">
        <v>720</v>
      </c>
      <c r="F21" s="830" t="s">
        <v>720</v>
      </c>
      <c r="G21" s="830" t="s">
        <v>720</v>
      </c>
      <c r="H21" s="830" t="s">
        <v>720</v>
      </c>
      <c r="I21" s="830" t="s">
        <v>720</v>
      </c>
      <c r="J21" s="830" t="s">
        <v>720</v>
      </c>
      <c r="K21" s="830" t="s">
        <v>720</v>
      </c>
      <c r="L21" s="830" t="s">
        <v>720</v>
      </c>
      <c r="M21" s="830" t="s">
        <v>720</v>
      </c>
      <c r="N21" s="830" t="s">
        <v>720</v>
      </c>
      <c r="O21" s="830" t="s">
        <v>720</v>
      </c>
      <c r="P21" s="830" t="s">
        <v>720</v>
      </c>
      <c r="Q21" s="830" t="s">
        <v>720</v>
      </c>
      <c r="R21" s="830" t="s">
        <v>720</v>
      </c>
      <c r="S21" s="830" t="s">
        <v>720</v>
      </c>
      <c r="T21" s="829"/>
      <c r="U21" s="829"/>
      <c r="V21" s="829"/>
      <c r="W21" s="829"/>
      <c r="X21" s="829"/>
      <c r="Y21" s="829"/>
      <c r="Z21" s="829"/>
      <c r="AA21" s="829"/>
      <c r="AB21" s="829"/>
      <c r="AC21" s="838"/>
      <c r="AD21" s="843"/>
    </row>
    <row r="22" spans="1:30" ht="15.75" thickBot="1" x14ac:dyDescent="0.3"/>
    <row r="23" spans="1:30" ht="15.75" thickBot="1" x14ac:dyDescent="0.3">
      <c r="A23" s="837" t="s">
        <v>713</v>
      </c>
      <c r="B23" s="830" t="s">
        <v>720</v>
      </c>
      <c r="C23" s="827"/>
      <c r="D23" s="827"/>
      <c r="E23" s="840" t="s">
        <v>710</v>
      </c>
      <c r="F23" s="841"/>
      <c r="G23" s="841"/>
      <c r="H23" s="841"/>
      <c r="I23" s="841"/>
      <c r="J23" s="841"/>
      <c r="K23" s="842"/>
      <c r="L23" s="827"/>
      <c r="M23" s="827"/>
      <c r="N23" s="827"/>
      <c r="O23" s="827"/>
      <c r="P23" s="827"/>
      <c r="Q23" s="827"/>
      <c r="R23" s="827"/>
      <c r="S23" s="827"/>
      <c r="T23" s="827"/>
      <c r="U23" s="827"/>
      <c r="V23" s="827"/>
      <c r="W23" s="827"/>
      <c r="X23" s="827"/>
      <c r="Y23" s="827"/>
      <c r="Z23" s="827"/>
      <c r="AA23" s="827"/>
      <c r="AB23" s="827"/>
      <c r="AC23" s="827"/>
      <c r="AD23" s="827"/>
    </row>
    <row r="24" spans="1:30" ht="30.75" thickBot="1" x14ac:dyDescent="0.3">
      <c r="A24" s="837" t="s">
        <v>714</v>
      </c>
      <c r="B24" s="831" t="s">
        <v>721</v>
      </c>
      <c r="C24" s="827"/>
      <c r="D24" s="827"/>
      <c r="E24" s="829">
        <v>100</v>
      </c>
      <c r="F24" s="829"/>
      <c r="G24" s="829"/>
      <c r="H24" s="829"/>
      <c r="I24" s="829"/>
      <c r="J24" s="829"/>
      <c r="K24" s="829"/>
      <c r="L24" s="827"/>
      <c r="M24" s="827"/>
      <c r="N24" s="827"/>
      <c r="O24" s="827"/>
      <c r="P24" s="827"/>
      <c r="Q24" s="827"/>
      <c r="R24" s="827"/>
      <c r="S24" s="827"/>
      <c r="T24" s="827"/>
      <c r="U24" s="827"/>
      <c r="V24" s="827"/>
      <c r="W24" s="827"/>
      <c r="X24" s="827"/>
      <c r="Y24" s="827"/>
      <c r="Z24" s="827"/>
      <c r="AA24" s="827"/>
      <c r="AB24" s="827"/>
      <c r="AC24" s="827"/>
      <c r="AD24" s="827"/>
    </row>
    <row r="25" spans="1:30" ht="15.75" thickBot="1" x14ac:dyDescent="0.3">
      <c r="A25" s="837" t="s">
        <v>715</v>
      </c>
      <c r="B25" s="831" t="s">
        <v>722</v>
      </c>
      <c r="C25" s="827"/>
      <c r="D25" s="827"/>
      <c r="E25" s="829">
        <v>100</v>
      </c>
      <c r="F25" s="829">
        <v>111</v>
      </c>
      <c r="G25" s="829">
        <v>114</v>
      </c>
      <c r="H25" s="829">
        <v>122</v>
      </c>
      <c r="I25" s="829"/>
      <c r="J25" s="829"/>
      <c r="K25" s="829"/>
      <c r="L25" s="827"/>
      <c r="M25" s="827"/>
      <c r="N25" s="827"/>
      <c r="O25" s="827"/>
      <c r="P25" s="827"/>
      <c r="Q25" s="827"/>
      <c r="R25" s="827"/>
      <c r="S25" s="827"/>
      <c r="T25" s="827"/>
      <c r="U25" s="827"/>
      <c r="V25" s="827"/>
      <c r="W25" s="827"/>
      <c r="X25" s="827"/>
      <c r="Y25" s="827"/>
      <c r="Z25" s="827"/>
      <c r="AA25" s="827"/>
      <c r="AB25" s="827"/>
      <c r="AC25" s="827"/>
      <c r="AD25" s="827"/>
    </row>
    <row r="26" spans="1:30" ht="15.75" thickBot="1" x14ac:dyDescent="0.3">
      <c r="A26" s="837" t="s">
        <v>716</v>
      </c>
      <c r="B26" s="832" t="s">
        <v>709</v>
      </c>
      <c r="C26" s="827"/>
      <c r="D26" s="827"/>
      <c r="E26" s="829">
        <v>125</v>
      </c>
      <c r="F26" s="829">
        <v>127</v>
      </c>
      <c r="G26" s="829">
        <v>128</v>
      </c>
      <c r="H26" s="829">
        <v>129</v>
      </c>
      <c r="I26" s="829">
        <v>133</v>
      </c>
      <c r="J26" s="829">
        <v>139</v>
      </c>
      <c r="K26" s="839"/>
      <c r="L26" s="827"/>
      <c r="M26" s="827"/>
      <c r="N26" s="827"/>
      <c r="O26" s="827"/>
      <c r="P26" s="827"/>
      <c r="Q26" s="827"/>
      <c r="R26" s="827"/>
      <c r="S26" s="827"/>
      <c r="T26" s="827"/>
      <c r="U26" s="827"/>
      <c r="V26" s="827"/>
      <c r="W26" s="827"/>
      <c r="X26" s="827"/>
      <c r="Y26" s="827"/>
      <c r="Z26" s="827"/>
      <c r="AA26" s="827"/>
      <c r="AB26" s="827"/>
      <c r="AC26" s="827"/>
      <c r="AD26" s="827"/>
    </row>
    <row r="27" spans="1:30" ht="15.75" thickBot="1" x14ac:dyDescent="0.3">
      <c r="A27" s="837" t="s">
        <v>717</v>
      </c>
      <c r="B27" s="833" t="s">
        <v>724</v>
      </c>
      <c r="C27" s="827"/>
      <c r="D27" s="827"/>
      <c r="E27" s="829">
        <v>144</v>
      </c>
      <c r="F27" s="829">
        <v>150</v>
      </c>
      <c r="G27" s="829">
        <v>160</v>
      </c>
      <c r="H27" s="829"/>
      <c r="I27" s="829"/>
      <c r="J27" s="829"/>
      <c r="K27" s="829"/>
      <c r="L27" s="827"/>
      <c r="M27" s="827"/>
      <c r="N27" s="827"/>
      <c r="O27" s="827"/>
      <c r="P27" s="827"/>
      <c r="Q27" s="827"/>
      <c r="R27" s="827"/>
      <c r="S27" s="827"/>
      <c r="T27" s="827"/>
      <c r="U27" s="827"/>
      <c r="V27" s="827"/>
      <c r="W27" s="827"/>
      <c r="X27" s="827"/>
      <c r="Y27" s="827"/>
      <c r="Z27" s="827"/>
      <c r="AA27" s="827"/>
      <c r="AB27" s="827"/>
      <c r="AC27" s="827"/>
      <c r="AD27" s="827"/>
    </row>
    <row r="28" spans="1:30" ht="15.75" thickBot="1" x14ac:dyDescent="0.3">
      <c r="A28" s="837" t="s">
        <v>718</v>
      </c>
      <c r="B28" s="833" t="s">
        <v>725</v>
      </c>
      <c r="C28" s="827"/>
      <c r="D28" s="827"/>
      <c r="E28" s="829">
        <v>179</v>
      </c>
      <c r="F28" s="829"/>
      <c r="G28" s="829"/>
      <c r="H28" s="829"/>
      <c r="I28" s="829"/>
      <c r="J28" s="829"/>
      <c r="K28" s="829"/>
      <c r="L28" s="827"/>
      <c r="M28" s="827"/>
      <c r="N28" s="827"/>
      <c r="O28" s="827"/>
      <c r="P28" s="827"/>
      <c r="Q28" s="827"/>
      <c r="R28" s="827"/>
      <c r="S28" s="827"/>
      <c r="T28" s="827"/>
      <c r="U28" s="827"/>
      <c r="V28" s="827"/>
      <c r="W28" s="827"/>
      <c r="X28" s="827"/>
      <c r="Y28" s="827"/>
      <c r="Z28" s="827"/>
      <c r="AA28" s="827"/>
      <c r="AB28" s="827"/>
      <c r="AC28" s="827"/>
      <c r="AD28" s="827"/>
    </row>
    <row r="29" spans="1:30" ht="30.75" thickBot="1" x14ac:dyDescent="0.3">
      <c r="A29" s="837" t="s">
        <v>719</v>
      </c>
      <c r="B29" s="834" t="s">
        <v>726</v>
      </c>
    </row>
  </sheetData>
  <mergeCells count="30">
    <mergeCell ref="Z2:Z3"/>
    <mergeCell ref="AA2:AA3"/>
    <mergeCell ref="AB2:AB3"/>
    <mergeCell ref="AC2:AC3"/>
    <mergeCell ref="AD2:AD3"/>
    <mergeCell ref="E23:K23"/>
    <mergeCell ref="T2:T3"/>
    <mergeCell ref="U2:U3"/>
    <mergeCell ref="V2:V3"/>
    <mergeCell ref="W2:W3"/>
    <mergeCell ref="X2:X3"/>
    <mergeCell ref="Y2:Y3"/>
    <mergeCell ref="N2:N3"/>
    <mergeCell ref="O2:O3"/>
    <mergeCell ref="P2:P3"/>
    <mergeCell ref="Q2:Q3"/>
    <mergeCell ref="R2:R3"/>
    <mergeCell ref="S2:S3"/>
    <mergeCell ref="H2:H3"/>
    <mergeCell ref="I2:I3"/>
    <mergeCell ref="J2:J3"/>
    <mergeCell ref="K2:K3"/>
    <mergeCell ref="L2:L3"/>
    <mergeCell ref="M2:M3"/>
    <mergeCell ref="B2:B3"/>
    <mergeCell ref="C2:C3"/>
    <mergeCell ref="D2:D3"/>
    <mergeCell ref="E2:E3"/>
    <mergeCell ref="F2:F3"/>
    <mergeCell ref="G2:G3"/>
  </mergeCells>
  <pageMargins left="0.7" right="0.7" top="0.75" bottom="0.75" header="0.3" footer="0.3"/>
  <pageSetup paperSize="9" orientation="portrait" horizontalDpi="360" verticalDpi="36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21</vt:i4>
      </vt:variant>
    </vt:vector>
  </HeadingPairs>
  <TitlesOfParts>
    <vt:vector size="21" baseType="lpstr">
      <vt:lpstr>SOMMAIRE</vt:lpstr>
      <vt:lpstr>CARTES</vt:lpstr>
      <vt:lpstr>SKILLS</vt:lpstr>
      <vt:lpstr>CONSTRUCTION</vt:lpstr>
      <vt:lpstr>PATISSERIE</vt:lpstr>
      <vt:lpstr>CUISINE</vt:lpstr>
      <vt:lpstr>CHARCUTERIE</vt:lpstr>
      <vt:lpstr>HERBORISTERIE</vt:lpstr>
      <vt:lpstr>VINIFICATION ET BRASSAGE</vt:lpstr>
      <vt:lpstr>CHARPENTERIE</vt:lpstr>
      <vt:lpstr>CONFECTION COUTURE</vt:lpstr>
      <vt:lpstr>EMPENNAGE</vt:lpstr>
      <vt:lpstr>FORGE</vt:lpstr>
      <vt:lpstr>TRAVAIL DU CUIR</vt:lpstr>
      <vt:lpstr>ALCHIMIE</vt:lpstr>
      <vt:lpstr>JOAILLERIE</vt:lpstr>
      <vt:lpstr>POTERIE</vt:lpstr>
      <vt:lpstr>AUTRES</vt:lpstr>
      <vt:lpstr>Feuil1</vt:lpstr>
      <vt:lpstr>Effet des consommables</vt:lpstr>
      <vt:lpstr>Feuil2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Amandine LUCAS</dc:creator>
  <cp:lastModifiedBy>Amandine LUCAS</cp:lastModifiedBy>
  <dcterms:created xsi:type="dcterms:W3CDTF">2024-04-30T08:39:29Z</dcterms:created>
  <dcterms:modified xsi:type="dcterms:W3CDTF">2024-06-02T20:42:47Z</dcterms:modified>
</cp:coreProperties>
</file>